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townc\Documents\"/>
    </mc:Choice>
  </mc:AlternateContent>
  <xr:revisionPtr revIDLastSave="0" documentId="8_{FD6AD038-C9E9-481A-9E18-9DC474EF3362}" xr6:coauthVersionLast="45" xr6:coauthVersionMax="45" xr10:uidLastSave="{00000000-0000-0000-0000-000000000000}"/>
  <bookViews>
    <workbookView xWindow="-108" yWindow="-108" windowWidth="19416" windowHeight="10416" firstSheet="1" activeTab="1" xr2:uid="{00000000-000D-0000-FFFF-FFFF00000000}"/>
  </bookViews>
  <sheets>
    <sheet name="Export Summary" sheetId="1" r:id="rId1"/>
    <sheet name="General Fund - Table 1" sheetId="3" r:id="rId2"/>
    <sheet name="EMS - Table 1" sheetId="4" r:id="rId3"/>
    <sheet name="Fire Dist.  - Table 1" sheetId="5" r:id="rId4"/>
    <sheet name="Highway Fund" sheetId="6" r:id="rId5"/>
    <sheet name="Library" sheetId="7" r:id="rId6"/>
    <sheet name="Water District "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3" l="1"/>
  <c r="L7" i="3" s="1"/>
  <c r="H30" i="8"/>
  <c r="G25" i="8"/>
  <c r="F25" i="8"/>
  <c r="F34" i="8" s="1"/>
  <c r="E25" i="8"/>
  <c r="E34" i="8" s="1"/>
  <c r="D25" i="8"/>
  <c r="D34" i="8" s="1"/>
  <c r="C25" i="8"/>
  <c r="C34" i="8" s="1"/>
  <c r="M24" i="8"/>
  <c r="L24" i="8"/>
  <c r="K24" i="8"/>
  <c r="J24" i="8"/>
  <c r="H24" i="8"/>
  <c r="H25" i="8" s="1"/>
  <c r="J23" i="8"/>
  <c r="K23" i="8" s="1"/>
  <c r="L23" i="8" s="1"/>
  <c r="H23" i="8"/>
  <c r="J22" i="8"/>
  <c r="K22" i="8" s="1"/>
  <c r="L22" i="8" s="1"/>
  <c r="K20" i="8"/>
  <c r="L20" i="8" s="1"/>
  <c r="J19" i="8"/>
  <c r="K19" i="8" s="1"/>
  <c r="L19" i="8" s="1"/>
  <c r="M18" i="8"/>
  <c r="L18" i="8"/>
  <c r="K18" i="8"/>
  <c r="M17" i="8"/>
  <c r="G15" i="8"/>
  <c r="F15" i="8"/>
  <c r="E15" i="8"/>
  <c r="D15" i="8"/>
  <c r="C15" i="8"/>
  <c r="C27" i="8" s="1"/>
  <c r="M14" i="8"/>
  <c r="L14" i="8"/>
  <c r="K14" i="8"/>
  <c r="M13" i="8"/>
  <c r="L13" i="8"/>
  <c r="K13" i="8"/>
  <c r="M12" i="8"/>
  <c r="L12" i="8"/>
  <c r="K12" i="8"/>
  <c r="H15" i="8"/>
  <c r="M11" i="8"/>
  <c r="L11" i="8"/>
  <c r="K11" i="8"/>
  <c r="M10" i="8"/>
  <c r="L10" i="8"/>
  <c r="K10" i="8"/>
  <c r="M9" i="8"/>
  <c r="L9" i="8"/>
  <c r="K9" i="8"/>
  <c r="M8" i="8"/>
  <c r="J8" i="8"/>
  <c r="R6" i="8"/>
  <c r="H6" i="8"/>
  <c r="A2" i="8"/>
  <c r="A1" i="8"/>
  <c r="D38" i="7"/>
  <c r="H34" i="7"/>
  <c r="G29" i="7"/>
  <c r="F29" i="7"/>
  <c r="F38" i="7" s="1"/>
  <c r="E29" i="7"/>
  <c r="D29" i="7"/>
  <c r="C29" i="7"/>
  <c r="M28" i="7"/>
  <c r="L28" i="7"/>
  <c r="K28" i="7"/>
  <c r="J28" i="7"/>
  <c r="H28" i="7"/>
  <c r="J27" i="7"/>
  <c r="K27" i="7" s="1"/>
  <c r="L27" i="7" s="1"/>
  <c r="H27" i="7"/>
  <c r="H26" i="7"/>
  <c r="J26" i="7" s="1"/>
  <c r="K26" i="7" s="1"/>
  <c r="L26" i="7" s="1"/>
  <c r="J24" i="7"/>
  <c r="K24" i="7" s="1"/>
  <c r="L24" i="7" s="1"/>
  <c r="H24" i="7"/>
  <c r="J23" i="7"/>
  <c r="K23" i="7" s="1"/>
  <c r="L23" i="7" s="1"/>
  <c r="H23" i="7"/>
  <c r="M22" i="7"/>
  <c r="L22" i="7"/>
  <c r="K22" i="7"/>
  <c r="J22" i="7"/>
  <c r="H22" i="7"/>
  <c r="M21" i="7"/>
  <c r="L21" i="7"/>
  <c r="K21" i="7"/>
  <c r="M20" i="7"/>
  <c r="K20" i="7"/>
  <c r="H20" i="7"/>
  <c r="G18" i="7"/>
  <c r="F18" i="7"/>
  <c r="E18" i="7"/>
  <c r="D18" i="7"/>
  <c r="C18" i="7"/>
  <c r="M17" i="7"/>
  <c r="L17" i="7"/>
  <c r="K17" i="7"/>
  <c r="J17" i="7"/>
  <c r="H17" i="7"/>
  <c r="M16" i="7"/>
  <c r="L16" i="7"/>
  <c r="K16" i="7"/>
  <c r="J16" i="7"/>
  <c r="H16" i="7"/>
  <c r="M14" i="7"/>
  <c r="L14" i="7"/>
  <c r="K14" i="7"/>
  <c r="M12" i="7"/>
  <c r="L12" i="7"/>
  <c r="K12" i="7"/>
  <c r="M11" i="7"/>
  <c r="M10" i="7"/>
  <c r="L10" i="7"/>
  <c r="K10" i="7"/>
  <c r="M9" i="7"/>
  <c r="L9" i="7"/>
  <c r="K9" i="7"/>
  <c r="M8" i="7"/>
  <c r="K8" i="7"/>
  <c r="L8" i="7" s="1"/>
  <c r="R6" i="7"/>
  <c r="H6" i="7"/>
  <c r="A2" i="7"/>
  <c r="A1" i="7"/>
  <c r="H50" i="6"/>
  <c r="G45" i="6"/>
  <c r="F45" i="6"/>
  <c r="E45" i="6"/>
  <c r="D45" i="6"/>
  <c r="D54" i="6" s="1"/>
  <c r="C45" i="6"/>
  <c r="M44" i="6"/>
  <c r="L44" i="6"/>
  <c r="K44" i="6"/>
  <c r="J44" i="6"/>
  <c r="H44" i="6"/>
  <c r="M43" i="6"/>
  <c r="L43" i="6"/>
  <c r="K43" i="6"/>
  <c r="J43" i="6"/>
  <c r="H43" i="6"/>
  <c r="M42" i="6"/>
  <c r="J42" i="6"/>
  <c r="K42" i="6" s="1"/>
  <c r="L42" i="6" s="1"/>
  <c r="M41" i="6"/>
  <c r="K41" i="6"/>
  <c r="L41" i="6" s="1"/>
  <c r="M40" i="6"/>
  <c r="L40" i="6"/>
  <c r="K40" i="6"/>
  <c r="M39" i="6"/>
  <c r="H39" i="6"/>
  <c r="J39" i="6" s="1"/>
  <c r="K39" i="6" s="1"/>
  <c r="L39" i="6" s="1"/>
  <c r="M38" i="6"/>
  <c r="K38" i="6"/>
  <c r="L38" i="6" s="1"/>
  <c r="M37" i="6"/>
  <c r="K37" i="6"/>
  <c r="L37" i="6" s="1"/>
  <c r="M36" i="6"/>
  <c r="J36" i="6"/>
  <c r="K36" i="6" s="1"/>
  <c r="L36" i="6" s="1"/>
  <c r="M34" i="6"/>
  <c r="K34" i="6"/>
  <c r="L34" i="6" s="1"/>
  <c r="M33" i="6"/>
  <c r="J33" i="6"/>
  <c r="K33" i="6" s="1"/>
  <c r="L33" i="6" s="1"/>
  <c r="M32" i="6"/>
  <c r="M31" i="6"/>
  <c r="M30" i="6"/>
  <c r="L30" i="6"/>
  <c r="K30" i="6"/>
  <c r="M29" i="6"/>
  <c r="L29" i="6"/>
  <c r="K29" i="6"/>
  <c r="M28" i="6"/>
  <c r="M27" i="6"/>
  <c r="L27" i="6"/>
  <c r="M26" i="6"/>
  <c r="H26" i="6"/>
  <c r="M25" i="6"/>
  <c r="L25" i="6"/>
  <c r="K25" i="6"/>
  <c r="M24" i="6"/>
  <c r="L24" i="6"/>
  <c r="K24" i="6"/>
  <c r="M23" i="6"/>
  <c r="L23" i="6"/>
  <c r="K23" i="6"/>
  <c r="J23" i="6"/>
  <c r="G21" i="6"/>
  <c r="F21" i="6"/>
  <c r="E21" i="6"/>
  <c r="D21" i="6"/>
  <c r="C21" i="6"/>
  <c r="M20" i="6"/>
  <c r="L20" i="6"/>
  <c r="K20" i="6"/>
  <c r="J20" i="6"/>
  <c r="H20" i="6"/>
  <c r="M19" i="6"/>
  <c r="L19" i="6"/>
  <c r="K19" i="6"/>
  <c r="J19" i="6"/>
  <c r="H19" i="6"/>
  <c r="M18" i="6"/>
  <c r="L18" i="6"/>
  <c r="K18" i="6"/>
  <c r="J18" i="6"/>
  <c r="H18" i="6"/>
  <c r="M17" i="6"/>
  <c r="L17" i="6"/>
  <c r="K17" i="6"/>
  <c r="J17" i="6"/>
  <c r="H17" i="6"/>
  <c r="M16" i="6"/>
  <c r="L16" i="6"/>
  <c r="K16" i="6"/>
  <c r="J16" i="6"/>
  <c r="H16" i="6"/>
  <c r="M15" i="6"/>
  <c r="L15" i="6"/>
  <c r="K15" i="6"/>
  <c r="J15" i="6"/>
  <c r="H15" i="6"/>
  <c r="M14" i="6"/>
  <c r="L14" i="6"/>
  <c r="K14" i="6"/>
  <c r="M13" i="6"/>
  <c r="K13" i="6"/>
  <c r="L13" i="6" s="1"/>
  <c r="M11" i="6"/>
  <c r="M10" i="6"/>
  <c r="J10" i="6"/>
  <c r="K10" i="6" s="1"/>
  <c r="L10" i="6" s="1"/>
  <c r="M9" i="6"/>
  <c r="K9" i="6"/>
  <c r="L9" i="6" s="1"/>
  <c r="M8" i="6"/>
  <c r="H8" i="6"/>
  <c r="R6" i="6"/>
  <c r="H6" i="6"/>
  <c r="A2" i="6"/>
  <c r="A1" i="6"/>
  <c r="F25" i="5"/>
  <c r="K24" i="5"/>
  <c r="J24" i="5"/>
  <c r="I24" i="5"/>
  <c r="H24" i="5"/>
  <c r="H25" i="5" s="1"/>
  <c r="K21" i="5"/>
  <c r="J21" i="5"/>
  <c r="H21" i="5"/>
  <c r="K16" i="5"/>
  <c r="K25" i="5" s="1"/>
  <c r="J16" i="5"/>
  <c r="P16" i="5" s="1"/>
  <c r="I16" i="5"/>
  <c r="H16" i="5"/>
  <c r="N16" i="5" s="1"/>
  <c r="G16" i="5"/>
  <c r="G25" i="5" s="1"/>
  <c r="F16" i="5"/>
  <c r="E16" i="5"/>
  <c r="E25" i="5" s="1"/>
  <c r="D16" i="5"/>
  <c r="D25" i="5" s="1"/>
  <c r="C16" i="5"/>
  <c r="L15" i="5"/>
  <c r="L14" i="5"/>
  <c r="L13" i="5"/>
  <c r="L12" i="5"/>
  <c r="H10" i="5"/>
  <c r="G10" i="5"/>
  <c r="L10" i="5" s="1"/>
  <c r="F10" i="5"/>
  <c r="F18" i="5" s="1"/>
  <c r="E10" i="5"/>
  <c r="D10" i="5"/>
  <c r="C10" i="5"/>
  <c r="C18" i="5" s="1"/>
  <c r="L8" i="5"/>
  <c r="J8" i="5"/>
  <c r="K8" i="5" s="1"/>
  <c r="L7" i="5"/>
  <c r="K7" i="5"/>
  <c r="K10" i="5" s="1"/>
  <c r="K18" i="5" s="1"/>
  <c r="J7" i="5"/>
  <c r="M5" i="5"/>
  <c r="I5" i="5"/>
  <c r="J5" i="5" s="1"/>
  <c r="G5" i="5"/>
  <c r="F5" i="5"/>
  <c r="E5" i="5" s="1"/>
  <c r="D5" i="5" s="1"/>
  <c r="C5" i="5" s="1"/>
  <c r="L4" i="5" s="1"/>
  <c r="H21" i="4"/>
  <c r="L16" i="4"/>
  <c r="K16" i="4"/>
  <c r="J16" i="4"/>
  <c r="H16" i="4"/>
  <c r="G16" i="4"/>
  <c r="F16" i="4"/>
  <c r="F25" i="4" s="1"/>
  <c r="E16" i="4"/>
  <c r="E25" i="4" s="1"/>
  <c r="D16" i="4"/>
  <c r="D25" i="4" s="1"/>
  <c r="C16" i="4"/>
  <c r="M15" i="4"/>
  <c r="M14" i="4"/>
  <c r="M13" i="4"/>
  <c r="M12" i="4"/>
  <c r="G10" i="4"/>
  <c r="F10" i="4"/>
  <c r="F18" i="4" s="1"/>
  <c r="E10" i="4"/>
  <c r="D10" i="4"/>
  <c r="C10" i="4"/>
  <c r="M8" i="4"/>
  <c r="K8" i="4"/>
  <c r="L8" i="4" s="1"/>
  <c r="M7" i="4"/>
  <c r="K7" i="4"/>
  <c r="H7" i="4"/>
  <c r="H10" i="4" s="1"/>
  <c r="N5" i="4"/>
  <c r="J5" i="4"/>
  <c r="K5" i="4" s="1"/>
  <c r="G5" i="4"/>
  <c r="F5" i="4"/>
  <c r="E5" i="4" s="1"/>
  <c r="D5" i="4" s="1"/>
  <c r="C5" i="4" s="1"/>
  <c r="M4" i="4" s="1"/>
  <c r="H109" i="3"/>
  <c r="G104" i="3"/>
  <c r="F104" i="3"/>
  <c r="E104" i="3"/>
  <c r="D104" i="3"/>
  <c r="C104" i="3"/>
  <c r="M103" i="3"/>
  <c r="L103" i="3"/>
  <c r="K103" i="3"/>
  <c r="J103" i="3"/>
  <c r="M102" i="3"/>
  <c r="M101" i="3"/>
  <c r="M100" i="3"/>
  <c r="M99" i="3"/>
  <c r="M98" i="3"/>
  <c r="M97" i="3"/>
  <c r="M96" i="3"/>
  <c r="M95" i="3"/>
  <c r="M94" i="3"/>
  <c r="M93" i="3"/>
  <c r="M92" i="3"/>
  <c r="M91" i="3"/>
  <c r="M90" i="3"/>
  <c r="M89" i="3"/>
  <c r="M87" i="3"/>
  <c r="M86" i="3"/>
  <c r="M85" i="3"/>
  <c r="M84" i="3"/>
  <c r="M83" i="3"/>
  <c r="M82" i="3"/>
  <c r="M81" i="3"/>
  <c r="M80" i="3"/>
  <c r="M79" i="3"/>
  <c r="M78" i="3"/>
  <c r="M77" i="3"/>
  <c r="H77" i="3"/>
  <c r="M76" i="3"/>
  <c r="M75" i="3"/>
  <c r="J75" i="3"/>
  <c r="K75" i="3" s="1"/>
  <c r="L75" i="3" s="1"/>
  <c r="M74" i="3"/>
  <c r="M73" i="3"/>
  <c r="M72" i="3"/>
  <c r="K72" i="3"/>
  <c r="L72" i="3" s="1"/>
  <c r="M71" i="3"/>
  <c r="M70" i="3"/>
  <c r="M69" i="3"/>
  <c r="M68" i="3"/>
  <c r="K68" i="3"/>
  <c r="L68" i="3" s="1"/>
  <c r="M67" i="3"/>
  <c r="M66" i="3"/>
  <c r="M65" i="3"/>
  <c r="K65" i="3"/>
  <c r="L65" i="3" s="1"/>
  <c r="M64" i="3"/>
  <c r="H64" i="3"/>
  <c r="J64" i="3" s="1"/>
  <c r="K64" i="3" s="1"/>
  <c r="L64" i="3" s="1"/>
  <c r="M63" i="3"/>
  <c r="M62" i="3"/>
  <c r="M61" i="3"/>
  <c r="K61" i="3"/>
  <c r="L61" i="3" s="1"/>
  <c r="M60" i="3"/>
  <c r="M59" i="3"/>
  <c r="M58" i="3"/>
  <c r="M57" i="3"/>
  <c r="M56" i="3"/>
  <c r="H56" i="3"/>
  <c r="J56" i="3" s="1"/>
  <c r="K56" i="3" s="1"/>
  <c r="L56" i="3" s="1"/>
  <c r="M55" i="3"/>
  <c r="M54" i="3"/>
  <c r="M53" i="3"/>
  <c r="H53" i="3"/>
  <c r="K53" i="3" s="1"/>
  <c r="L53" i="3" s="1"/>
  <c r="M52" i="3"/>
  <c r="H52" i="3"/>
  <c r="J52" i="3" s="1"/>
  <c r="K52" i="3" s="1"/>
  <c r="L52" i="3" s="1"/>
  <c r="M51" i="3"/>
  <c r="M50" i="3"/>
  <c r="M48" i="3"/>
  <c r="M47" i="3"/>
  <c r="M46" i="3"/>
  <c r="M45" i="3"/>
  <c r="M44" i="3"/>
  <c r="M43" i="3"/>
  <c r="M42" i="3"/>
  <c r="M41" i="3"/>
  <c r="M40" i="3"/>
  <c r="L40" i="3"/>
  <c r="M39" i="3"/>
  <c r="K39" i="3"/>
  <c r="L39" i="3" s="1"/>
  <c r="M38" i="3"/>
  <c r="H38" i="3"/>
  <c r="K38" i="3" s="1"/>
  <c r="M37" i="3"/>
  <c r="M35" i="3"/>
  <c r="G33" i="3"/>
  <c r="F33" i="3"/>
  <c r="E33" i="3"/>
  <c r="D33" i="3"/>
  <c r="C33" i="3"/>
  <c r="M32" i="3"/>
  <c r="L32" i="3"/>
  <c r="K32" i="3"/>
  <c r="J32" i="3"/>
  <c r="H32" i="3"/>
  <c r="M31" i="3"/>
  <c r="M30" i="3"/>
  <c r="M29" i="3"/>
  <c r="J29" i="3"/>
  <c r="K29" i="3" s="1"/>
  <c r="L29" i="3" s="1"/>
  <c r="M28" i="3"/>
  <c r="M27" i="3"/>
  <c r="M25" i="3"/>
  <c r="M24" i="3"/>
  <c r="J24" i="3"/>
  <c r="K24" i="3" s="1"/>
  <c r="L24" i="3" s="1"/>
  <c r="M23" i="3"/>
  <c r="K23" i="3"/>
  <c r="L23" i="3" s="1"/>
  <c r="M22" i="3"/>
  <c r="M21" i="3"/>
  <c r="M20" i="3"/>
  <c r="M19" i="3"/>
  <c r="M18" i="3"/>
  <c r="M17" i="3"/>
  <c r="K17" i="3"/>
  <c r="L17" i="3" s="1"/>
  <c r="M16" i="3"/>
  <c r="K16" i="3"/>
  <c r="L16" i="3" s="1"/>
  <c r="M15" i="3"/>
  <c r="K15" i="3"/>
  <c r="L15" i="3" s="1"/>
  <c r="M14" i="3"/>
  <c r="K14" i="3"/>
  <c r="L14" i="3" s="1"/>
  <c r="M13" i="3"/>
  <c r="M12" i="3"/>
  <c r="M11" i="3"/>
  <c r="K11" i="3"/>
  <c r="L11" i="3" s="1"/>
  <c r="M10" i="3"/>
  <c r="K10" i="3"/>
  <c r="L10" i="3" s="1"/>
  <c r="H10" i="3"/>
  <c r="M9" i="3"/>
  <c r="M8" i="3"/>
  <c r="H8" i="3"/>
  <c r="H33" i="3" s="1"/>
  <c r="M7" i="3"/>
  <c r="N5" i="3"/>
  <c r="J5" i="3"/>
  <c r="G5" i="3"/>
  <c r="G6" i="6" s="1"/>
  <c r="D18" i="5" l="1"/>
  <c r="E18" i="5"/>
  <c r="H45" i="6"/>
  <c r="D18" i="4"/>
  <c r="H18" i="5"/>
  <c r="H29" i="7"/>
  <c r="N29" i="7" s="1"/>
  <c r="D27" i="8"/>
  <c r="E27" i="8"/>
  <c r="I25" i="5"/>
  <c r="J25" i="5"/>
  <c r="J77" i="3"/>
  <c r="K77" i="3" s="1"/>
  <c r="F27" i="8"/>
  <c r="N15" i="8"/>
  <c r="F54" i="6"/>
  <c r="M21" i="6"/>
  <c r="C31" i="7"/>
  <c r="J18" i="7"/>
  <c r="H18" i="7"/>
  <c r="M18" i="7"/>
  <c r="K29" i="7"/>
  <c r="G31" i="7"/>
  <c r="M16" i="4"/>
  <c r="C18" i="4"/>
  <c r="E18" i="4"/>
  <c r="M10" i="4"/>
  <c r="F5" i="3"/>
  <c r="F6" i="7" s="1"/>
  <c r="J8" i="3"/>
  <c r="K8" i="3" s="1"/>
  <c r="L8" i="3" s="1"/>
  <c r="L33" i="3" s="1"/>
  <c r="H104" i="3"/>
  <c r="M33" i="3"/>
  <c r="O5" i="5"/>
  <c r="K5" i="5"/>
  <c r="J10" i="5"/>
  <c r="L38" i="3"/>
  <c r="P5" i="4"/>
  <c r="L5" i="4"/>
  <c r="H18" i="4"/>
  <c r="H22" i="4" s="1"/>
  <c r="K10" i="4"/>
  <c r="L7" i="4"/>
  <c r="L10" i="4" s="1"/>
  <c r="L18" i="4" s="1"/>
  <c r="J21" i="6"/>
  <c r="K8" i="6"/>
  <c r="J6" i="7"/>
  <c r="O5" i="3"/>
  <c r="J104" i="3"/>
  <c r="C106" i="3"/>
  <c r="E106" i="3"/>
  <c r="G106" i="3"/>
  <c r="E113" i="3"/>
  <c r="G113" i="3"/>
  <c r="O5" i="4"/>
  <c r="O10" i="4"/>
  <c r="N10" i="4"/>
  <c r="N16" i="4"/>
  <c r="P16" i="4"/>
  <c r="G18" i="4"/>
  <c r="G25" i="4"/>
  <c r="N5" i="5"/>
  <c r="I10" i="5"/>
  <c r="N10" i="5" s="1"/>
  <c r="M10" i="5"/>
  <c r="M16" i="5"/>
  <c r="O16" i="5"/>
  <c r="G18" i="5"/>
  <c r="J6" i="6"/>
  <c r="H21" i="6"/>
  <c r="H47" i="6" s="1"/>
  <c r="J26" i="6"/>
  <c r="K26" i="6" s="1"/>
  <c r="L26" i="6" s="1"/>
  <c r="L45" i="6" s="1"/>
  <c r="N45" i="6"/>
  <c r="C47" i="6"/>
  <c r="E47" i="6"/>
  <c r="G47" i="6"/>
  <c r="D31" i="7"/>
  <c r="F31" i="7"/>
  <c r="J29" i="7"/>
  <c r="J15" i="8"/>
  <c r="O15" i="8" s="1"/>
  <c r="K8" i="8"/>
  <c r="F6" i="8"/>
  <c r="E5" i="3"/>
  <c r="G6" i="7"/>
  <c r="K5" i="3"/>
  <c r="N6" i="8"/>
  <c r="N33" i="3"/>
  <c r="K36" i="3"/>
  <c r="L36" i="3" s="1"/>
  <c r="M104" i="3"/>
  <c r="D106" i="3"/>
  <c r="F106" i="3"/>
  <c r="D113" i="3"/>
  <c r="F113" i="3"/>
  <c r="O16" i="4"/>
  <c r="Q16" i="4"/>
  <c r="L16" i="5"/>
  <c r="F6" i="6"/>
  <c r="N6" i="6"/>
  <c r="M45" i="6"/>
  <c r="D47" i="6"/>
  <c r="F47" i="6"/>
  <c r="C54" i="6"/>
  <c r="E54" i="6"/>
  <c r="G54" i="6"/>
  <c r="N6" i="7"/>
  <c r="L18" i="7"/>
  <c r="K18" i="7"/>
  <c r="L20" i="7"/>
  <c r="L29" i="7" s="1"/>
  <c r="C38" i="7"/>
  <c r="E38" i="7"/>
  <c r="G38" i="7"/>
  <c r="M29" i="7"/>
  <c r="E31" i="7"/>
  <c r="G6" i="8"/>
  <c r="J6" i="8"/>
  <c r="H27" i="8"/>
  <c r="H31" i="8" s="1"/>
  <c r="J30" i="8" s="1"/>
  <c r="M15" i="8"/>
  <c r="N25" i="8"/>
  <c r="G27" i="8"/>
  <c r="N18" i="7"/>
  <c r="M25" i="8"/>
  <c r="L77" i="3" l="1"/>
  <c r="K104" i="3"/>
  <c r="L104" i="3"/>
  <c r="O29" i="7"/>
  <c r="H33" i="8"/>
  <c r="H34" i="8" s="1"/>
  <c r="N21" i="6"/>
  <c r="H31" i="7"/>
  <c r="O18" i="7"/>
  <c r="J31" i="7"/>
  <c r="H106" i="3"/>
  <c r="H110" i="3" s="1"/>
  <c r="K33" i="3"/>
  <c r="J33" i="3"/>
  <c r="J106" i="3" s="1"/>
  <c r="N104" i="3"/>
  <c r="L31" i="7"/>
  <c r="K6" i="8"/>
  <c r="K6" i="6"/>
  <c r="P5" i="3"/>
  <c r="L5" i="3"/>
  <c r="K6" i="7"/>
  <c r="E6" i="7"/>
  <c r="E6" i="8"/>
  <c r="E6" i="6"/>
  <c r="D5" i="3"/>
  <c r="K15" i="8"/>
  <c r="P15" i="8" s="1"/>
  <c r="L8" i="8"/>
  <c r="L15" i="8" s="1"/>
  <c r="P29" i="7"/>
  <c r="O21" i="6"/>
  <c r="I18" i="5"/>
  <c r="O10" i="5"/>
  <c r="O6" i="7"/>
  <c r="O6" i="8"/>
  <c r="O6" i="6"/>
  <c r="J45" i="6"/>
  <c r="J47" i="6" s="1"/>
  <c r="K18" i="4"/>
  <c r="Q10" i="4"/>
  <c r="Q5" i="4"/>
  <c r="J18" i="5"/>
  <c r="P10" i="5"/>
  <c r="K17" i="8"/>
  <c r="J25" i="8"/>
  <c r="J27" i="8" s="1"/>
  <c r="J31" i="8" s="1"/>
  <c r="K31" i="7"/>
  <c r="Q18" i="7"/>
  <c r="Q29" i="7"/>
  <c r="P18" i="7"/>
  <c r="J18" i="4"/>
  <c r="P10" i="4"/>
  <c r="P104" i="3"/>
  <c r="L8" i="6"/>
  <c r="L21" i="6" s="1"/>
  <c r="K21" i="6"/>
  <c r="O104" i="3"/>
  <c r="L106" i="3"/>
  <c r="H24" i="4"/>
  <c r="H25" i="4" s="1"/>
  <c r="J21" i="4"/>
  <c r="Q104" i="3"/>
  <c r="H35" i="7"/>
  <c r="K45" i="6"/>
  <c r="P5" i="5"/>
  <c r="Q33" i="3" l="1"/>
  <c r="P33" i="3"/>
  <c r="K106" i="3"/>
  <c r="O33" i="3"/>
  <c r="J34" i="7"/>
  <c r="J35" i="7" s="1"/>
  <c r="H37" i="7"/>
  <c r="K47" i="6"/>
  <c r="Q21" i="6"/>
  <c r="K30" i="8"/>
  <c r="J33" i="8"/>
  <c r="J34" i="8" s="1"/>
  <c r="O25" i="8"/>
  <c r="P21" i="6"/>
  <c r="D6" i="8"/>
  <c r="D6" i="7"/>
  <c r="D6" i="6"/>
  <c r="C5" i="3"/>
  <c r="P6" i="8"/>
  <c r="P6" i="6"/>
  <c r="P6" i="7"/>
  <c r="Q45" i="6"/>
  <c r="H112" i="3"/>
  <c r="J110" i="3"/>
  <c r="L47" i="6"/>
  <c r="J22" i="4"/>
  <c r="K25" i="8"/>
  <c r="L17" i="8"/>
  <c r="L25" i="8" s="1"/>
  <c r="P45" i="6"/>
  <c r="O45" i="6"/>
  <c r="K27" i="8"/>
  <c r="K31" i="8" s="1"/>
  <c r="Q15" i="8"/>
  <c r="L6" i="7"/>
  <c r="L6" i="8"/>
  <c r="L6" i="6"/>
  <c r="Q5" i="3"/>
  <c r="K109" i="3" l="1"/>
  <c r="K110" i="3" s="1"/>
  <c r="J112" i="3"/>
  <c r="C2" i="7"/>
  <c r="C2" i="8"/>
  <c r="C2" i="6"/>
  <c r="K21" i="4"/>
  <c r="K22" i="4" s="1"/>
  <c r="J24" i="4"/>
  <c r="J25" i="4" s="1"/>
  <c r="H113" i="3"/>
  <c r="C6" i="7"/>
  <c r="C6" i="8"/>
  <c r="C6" i="6"/>
  <c r="M4" i="3"/>
  <c r="L27" i="8"/>
  <c r="H38" i="7"/>
  <c r="Q6" i="7"/>
  <c r="Q6" i="8"/>
  <c r="Q6" i="6"/>
  <c r="L30" i="8"/>
  <c r="K33" i="8"/>
  <c r="K34" i="8" s="1"/>
  <c r="J50" i="6"/>
  <c r="Q25" i="8"/>
  <c r="P25" i="8"/>
  <c r="K34" i="7"/>
  <c r="K35" i="7" s="1"/>
  <c r="J37" i="7"/>
  <c r="L34" i="7" l="1"/>
  <c r="L35" i="7" s="1"/>
  <c r="L37" i="7" s="1"/>
  <c r="K37" i="7"/>
  <c r="K50" i="6"/>
  <c r="K51" i="6" s="1"/>
  <c r="J38" i="7"/>
  <c r="H54" i="6"/>
  <c r="L31" i="8"/>
  <c r="L33" i="8" s="1"/>
  <c r="L34" i="8" s="1"/>
  <c r="K112" i="3"/>
  <c r="L109" i="3"/>
  <c r="L110" i="3" s="1"/>
  <c r="L112" i="3" s="1"/>
  <c r="M5" i="8"/>
  <c r="M5" i="6"/>
  <c r="M5" i="7"/>
  <c r="K24" i="4"/>
  <c r="K25" i="4" s="1"/>
  <c r="L21" i="4"/>
  <c r="L22" i="4" s="1"/>
  <c r="L24" i="4" s="1"/>
  <c r="L25" i="4" s="1"/>
  <c r="J113" i="3"/>
  <c r="K113" i="3" l="1"/>
  <c r="J54" i="6"/>
  <c r="K38" i="7"/>
  <c r="L113" i="3"/>
  <c r="L50" i="6"/>
  <c r="L51" i="6" s="1"/>
  <c r="L53" i="6" s="1"/>
  <c r="K53" i="6"/>
  <c r="L38" i="7"/>
  <c r="K54" i="6" l="1"/>
  <c r="L5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hogan</author>
    <author>Andrea Hogan</author>
  </authors>
  <commentList>
    <comment ref="G9" authorId="0" shapeId="0" xr:uid="{17FF99D9-D4EA-4657-8542-0E0AFAD9359B}">
      <text>
        <r>
          <rPr>
            <b/>
            <sz val="9"/>
            <color indexed="81"/>
            <rFont val="Tahoma"/>
            <family val="2"/>
          </rPr>
          <t>hogan:</t>
        </r>
        <r>
          <rPr>
            <sz val="9"/>
            <color indexed="81"/>
            <rFont val="Tahoma"/>
            <family val="2"/>
          </rPr>
          <t xml:space="preserve">
</t>
        </r>
      </text>
    </comment>
    <comment ref="J11" authorId="0" shapeId="0" xr:uid="{39D3A328-3C26-4712-A140-E4F729BA5759}">
      <text>
        <r>
          <rPr>
            <b/>
            <sz val="9"/>
            <color indexed="81"/>
            <rFont val="Tahoma"/>
            <family val="2"/>
          </rPr>
          <t>hogan:</t>
        </r>
        <r>
          <rPr>
            <sz val="9"/>
            <color indexed="81"/>
            <rFont val="Tahoma"/>
            <family val="2"/>
          </rPr>
          <t xml:space="preserve">
15% reduction based on county treasurer's suggestion.
</t>
        </r>
      </text>
    </comment>
    <comment ref="H22" authorId="0" shapeId="0" xr:uid="{3A3F66BC-F0BB-479E-8EB2-50E23F761368}">
      <text>
        <r>
          <rPr>
            <b/>
            <sz val="9"/>
            <color indexed="81"/>
            <rFont val="Tahoma"/>
            <family val="2"/>
          </rPr>
          <t>hogan:</t>
        </r>
        <r>
          <rPr>
            <sz val="9"/>
            <color indexed="81"/>
            <rFont val="Tahoma"/>
            <family val="2"/>
          </rPr>
          <t xml:space="preserve">
1st year of bail reform
</t>
        </r>
      </text>
    </comment>
    <comment ref="B25" authorId="1" shapeId="0" xr:uid="{00000000-0006-0000-0200-000001000000}">
      <text>
        <r>
          <rPr>
            <sz val="11"/>
            <color indexed="8"/>
            <rFont val="Helvetica"/>
          </rPr>
          <t>Andrea Hogan:
Sale of property or timber</t>
        </r>
      </text>
    </comment>
    <comment ref="I26" authorId="0" shapeId="0" xr:uid="{69BE3CE5-4122-4A1D-B85C-13A87E33AE43}">
      <text>
        <r>
          <rPr>
            <b/>
            <sz val="9"/>
            <color indexed="81"/>
            <rFont val="Tahoma"/>
            <family val="2"/>
          </rPr>
          <t>hogan:</t>
        </r>
        <r>
          <rPr>
            <sz val="9"/>
            <color indexed="81"/>
            <rFont val="Tahoma"/>
            <family val="2"/>
          </rPr>
          <t xml:space="preserve">
insurance recovery
</t>
        </r>
      </text>
    </comment>
    <comment ref="H40" authorId="1" shapeId="0" xr:uid="{00000000-0006-0000-0200-000002000000}">
      <text>
        <r>
          <rPr>
            <sz val="11"/>
            <color indexed="8"/>
            <rFont val="Helvetica"/>
          </rPr>
          <t xml:space="preserve">Andrea Hogan:
No raise, increased training </t>
        </r>
      </text>
    </comment>
    <comment ref="K40" authorId="1" shapeId="0" xr:uid="{00000000-0006-0000-0200-000003000000}">
      <text>
        <r>
          <rPr>
            <sz val="11"/>
            <color indexed="8"/>
            <rFont val="Helvetica"/>
          </rPr>
          <t xml:space="preserve">Andrea Hogan:
Another increase in training  </t>
        </r>
      </text>
    </comment>
    <comment ref="B49" authorId="1" shapeId="0" xr:uid="{00000000-0006-0000-0200-000004000000}">
      <text>
        <r>
          <rPr>
            <sz val="11"/>
            <color indexed="8"/>
            <rFont val="Helvetica"/>
          </rPr>
          <t xml:space="preserve">Andrea Hogan:
bookkeeper, office clerk </t>
        </r>
      </text>
    </comment>
    <comment ref="B53" authorId="1" shapeId="0" xr:uid="{00000000-0006-0000-0200-000005000000}">
      <text>
        <r>
          <rPr>
            <sz val="11"/>
            <color indexed="8"/>
            <rFont val="Helvetica"/>
          </rPr>
          <t xml:space="preserve">Andrea Hogan:
Cleaner </t>
        </r>
      </text>
    </comment>
    <comment ref="G53" authorId="1" shapeId="0" xr:uid="{00000000-0006-0000-0200-000006000000}">
      <text>
        <r>
          <rPr>
            <sz val="11"/>
            <color indexed="8"/>
            <rFont val="Helvetica"/>
          </rPr>
          <t xml:space="preserve">Andrea Hogan:
$12.60/ hr </t>
        </r>
      </text>
    </comment>
    <comment ref="H53" authorId="1" shapeId="0" xr:uid="{00000000-0006-0000-0200-000007000000}">
      <text>
        <r>
          <rPr>
            <sz val="11"/>
            <color indexed="8"/>
            <rFont val="Helvetica"/>
          </rPr>
          <t xml:space="preserve">Andrea Hogan:
$12.86 / hr </t>
        </r>
      </text>
    </comment>
    <comment ref="F73" authorId="1" shapeId="0" xr:uid="{00000000-0006-0000-0200-000008000000}">
      <text>
        <r>
          <rPr>
            <sz val="11"/>
            <color indexed="8"/>
            <rFont val="Helvetica"/>
          </rPr>
          <t>Andrea Hogan:
Bought new truck</t>
        </r>
      </text>
    </comment>
    <comment ref="A76" authorId="1" shapeId="0" xr:uid="{00000000-0006-0000-0200-000009000000}">
      <text>
        <r>
          <rPr>
            <sz val="11"/>
            <color indexed="8"/>
            <rFont val="Helvetica"/>
          </rPr>
          <t>Andrea Hogan:
Training, supplies, school program coordinator, bus mileage</t>
        </r>
      </text>
    </comment>
    <comment ref="B85" authorId="1" shapeId="0" xr:uid="{00000000-0006-0000-0200-00000A000000}">
      <text>
        <r>
          <rPr>
            <sz val="11"/>
            <color indexed="8"/>
            <rFont val="Helvetica"/>
          </rPr>
          <t xml:space="preserve">Andrea Hogan:
Recycling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Nicholas Jenny</author>
    <author>edavis</author>
  </authors>
  <commentList>
    <comment ref="B44" authorId="0" shapeId="0" xr:uid="{00000000-0006-0000-0500-000001000000}">
      <text>
        <r>
          <rPr>
            <sz val="11"/>
            <color indexed="8"/>
            <rFont val="Helvetica"/>
          </rPr>
          <t>Nicholas Jenny:
.9</t>
        </r>
      </text>
    </comment>
    <comment ref="A47" authorId="1" shapeId="0" xr:uid="{00000000-0006-0000-0500-000002000000}">
      <text>
        <r>
          <rPr>
            <sz val="11"/>
            <color indexed="8"/>
            <rFont val="Helvetica"/>
          </rPr>
          <t>edavis:
A deficit may indicate a planned draw-down of excess unreserved fund balance. The best measure of budgetary difficulty is low or negative unreserved fund balance.</t>
        </r>
      </text>
    </comment>
    <comment ref="B50" authorId="1" shapeId="0" xr:uid="{00000000-0006-0000-0500-000003000000}">
      <text>
        <r>
          <rPr>
            <sz val="11"/>
            <color indexed="8"/>
            <rFont val="Helvetica"/>
          </rPr>
          <t>edavis:
8022:  Sometimes referred to as "Fund Balance".  Restated after prior year adjustments, if adjusted.  Projections are made based on prior year's end of year fund equity.</t>
        </r>
      </text>
    </comment>
    <comment ref="B52" authorId="1" shapeId="0" xr:uid="{00000000-0006-0000-0500-000004000000}">
      <text>
        <r>
          <rPr>
            <sz val="11"/>
            <color indexed="8"/>
            <rFont val="Helvetica"/>
          </rPr>
          <t xml:space="preserve">edavis:
800s: Corresponds to Reserved Fund Balance in years prior to 2010. </t>
        </r>
      </text>
    </comment>
    <comment ref="B53" authorId="1" shapeId="0" xr:uid="{00000000-0006-0000-0500-000005000000}">
      <text>
        <r>
          <rPr>
            <sz val="11"/>
            <color indexed="8"/>
            <rFont val="Helvetica"/>
          </rPr>
          <t>edavis:
900s: Corresponds to Unreserved Fund Balance (including fund balance appropriated to next year's budget) in years prior to 2010.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edavis</author>
    <author>Nicholas Jenny</author>
  </authors>
  <commentList>
    <comment ref="B20" authorId="0" shapeId="0" xr:uid="{00000000-0006-0000-0600-000001000000}">
      <text>
        <r>
          <rPr>
            <sz val="11"/>
            <color indexed="8"/>
            <rFont val="Helvetica"/>
          </rPr>
          <t>edavis:
.1</t>
        </r>
      </text>
    </comment>
    <comment ref="B23" authorId="0" shapeId="0" xr:uid="{00000000-0006-0000-0600-000002000000}">
      <text>
        <r>
          <rPr>
            <sz val="11"/>
            <color indexed="8"/>
            <rFont val="Helvetica"/>
          </rPr>
          <t>edavis:
.8</t>
        </r>
      </text>
    </comment>
    <comment ref="B28" authorId="1" shapeId="0" xr:uid="{00000000-0006-0000-0600-000003000000}">
      <text>
        <r>
          <rPr>
            <sz val="11"/>
            <color indexed="8"/>
            <rFont val="Helvetica"/>
          </rPr>
          <t>Nicholas Jenny:
.9</t>
        </r>
      </text>
    </comment>
    <comment ref="A31" authorId="0" shapeId="0" xr:uid="{00000000-0006-0000-0600-000004000000}">
      <text>
        <r>
          <rPr>
            <sz val="11"/>
            <color indexed="8"/>
            <rFont val="Helvetica"/>
          </rPr>
          <t>edavis:
A deficit may indicate a planned draw-down of excess unreserved fund balance. The best measure of budgetary difficulty is low or negative unreserved fund balance.</t>
        </r>
      </text>
    </comment>
    <comment ref="B34" authorId="0" shapeId="0" xr:uid="{00000000-0006-0000-0600-000005000000}">
      <text>
        <r>
          <rPr>
            <sz val="11"/>
            <color indexed="8"/>
            <rFont val="Helvetica"/>
          </rPr>
          <t>edavis:
8022:  Sometimes referred to as "Fund Balance".  Restated after prior year adjustments, if adjusted.  Projections are made based on prior year's end of year fund equity.</t>
        </r>
      </text>
    </comment>
    <comment ref="B35" authorId="0" shapeId="0" xr:uid="{00000000-0006-0000-0600-000006000000}">
      <text>
        <r>
          <rPr>
            <sz val="11"/>
            <color indexed="8"/>
            <rFont val="Helvetica"/>
          </rPr>
          <t>edavis:
8029</t>
        </r>
      </text>
    </comment>
    <comment ref="B36" authorId="0" shapeId="0" xr:uid="{00000000-0006-0000-0600-000007000000}">
      <text>
        <r>
          <rPr>
            <sz val="11"/>
            <color indexed="8"/>
            <rFont val="Helvetica"/>
          </rPr>
          <t xml:space="preserve">edavis:
800s: Corresponds to Reserved Fund Balance in years prior to 2010. </t>
        </r>
      </text>
    </comment>
    <comment ref="B37" authorId="0" shapeId="0" xr:uid="{00000000-0006-0000-0600-000008000000}">
      <text>
        <r>
          <rPr>
            <sz val="11"/>
            <color indexed="8"/>
            <rFont val="Helvetica"/>
          </rPr>
          <t>edavis:
900s: Corresponds to Unreserved Fund Balance (including fund balance appropriated to next year's budget) in years prior to 2010.</t>
        </r>
      </text>
    </comment>
  </commentList>
</comments>
</file>

<file path=xl/sharedStrings.xml><?xml version="1.0" encoding="utf-8"?>
<sst xmlns="http://schemas.openxmlformats.org/spreadsheetml/2006/main" count="499" uniqueCount="383">
  <si>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</si>
  <si>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</si>
  <si>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</si>
  <si>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</si>
  <si>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Introduction</t>
  </si>
  <si>
    <t>Table 1</t>
  </si>
  <si>
    <r>
      <rPr>
        <u/>
        <sz val="12"/>
        <color indexed="13"/>
        <rFont val="Arial"/>
      </rPr>
      <t>Introduction</t>
    </r>
  </si>
  <si>
    <t>General Fund</t>
  </si>
  <si>
    <r>
      <rPr>
        <u/>
        <sz val="12"/>
        <color indexed="13"/>
        <rFont val="Arial"/>
      </rPr>
      <t>General Fund - Table 1</t>
    </r>
  </si>
  <si>
    <t>Table 2</t>
  </si>
  <si>
    <r>
      <rPr>
        <u/>
        <sz val="12"/>
        <color indexed="13"/>
        <rFont val="Arial"/>
      </rPr>
      <t>General Fund - Table 2</t>
    </r>
  </si>
  <si>
    <t>"All Drawings from the Sheet"</t>
  </si>
  <si>
    <r>
      <rPr>
        <u/>
        <sz val="12"/>
        <color indexed="13"/>
        <rFont val="Arial"/>
      </rPr>
      <t>General Fund - Drawings</t>
    </r>
  </si>
  <si>
    <t>EMS</t>
  </si>
  <si>
    <r>
      <rPr>
        <u/>
        <sz val="12"/>
        <color indexed="13"/>
        <rFont val="Arial"/>
      </rPr>
      <t>EMS - Table 1</t>
    </r>
  </si>
  <si>
    <r>
      <rPr>
        <u/>
        <sz val="12"/>
        <color indexed="13"/>
        <rFont val="Arial"/>
      </rPr>
      <t>EMS - Table 2</t>
    </r>
  </si>
  <si>
    <r>
      <rPr>
        <u/>
        <sz val="12"/>
        <color indexed="13"/>
        <rFont val="Arial"/>
      </rPr>
      <t>EMS - Drawings</t>
    </r>
  </si>
  <si>
    <t xml:space="preserve">Fire Dist. </t>
  </si>
  <si>
    <r>
      <rPr>
        <u/>
        <sz val="12"/>
        <color indexed="13"/>
        <rFont val="Arial"/>
      </rPr>
      <t>Fire Dist.  - Table 1</t>
    </r>
  </si>
  <si>
    <r>
      <rPr>
        <u/>
        <sz val="12"/>
        <color indexed="13"/>
        <rFont val="Arial"/>
      </rPr>
      <t>Fire Dist.  - Table 2</t>
    </r>
  </si>
  <si>
    <r>
      <rPr>
        <u/>
        <sz val="12"/>
        <color indexed="13"/>
        <rFont val="Arial"/>
      </rPr>
      <t>Fire Dist.  - Drawings</t>
    </r>
  </si>
  <si>
    <t>Highway Fund</t>
  </si>
  <si>
    <r>
      <rPr>
        <u/>
        <sz val="12"/>
        <color indexed="13"/>
        <rFont val="Arial"/>
      </rPr>
      <t>Highway Fund</t>
    </r>
  </si>
  <si>
    <t>Library</t>
  </si>
  <si>
    <r>
      <rPr>
        <u/>
        <sz val="12"/>
        <color indexed="13"/>
        <rFont val="Arial"/>
      </rPr>
      <t>Library</t>
    </r>
  </si>
  <si>
    <t>Levy and Employment</t>
  </si>
  <si>
    <r>
      <rPr>
        <u/>
        <sz val="12"/>
        <color indexed="13"/>
        <rFont val="Arial"/>
      </rPr>
      <t>Levy and Employment</t>
    </r>
  </si>
  <si>
    <t>Summary</t>
  </si>
  <si>
    <r>
      <rPr>
        <u/>
        <sz val="12"/>
        <color indexed="13"/>
        <rFont val="Arial"/>
      </rPr>
      <t>Summary</t>
    </r>
  </si>
  <si>
    <t xml:space="preserve">Town of Johnsburg </t>
  </si>
  <si>
    <t xml:space="preserve">General Fund </t>
  </si>
  <si>
    <t>Actual</t>
  </si>
  <si>
    <t>Estimated</t>
  </si>
  <si>
    <t>Projected</t>
  </si>
  <si>
    <t>Assumptions</t>
  </si>
  <si>
    <t>Description</t>
  </si>
  <si>
    <t>Revenues</t>
  </si>
  <si>
    <t>A1001</t>
  </si>
  <si>
    <t>Real Property Taxes</t>
  </si>
  <si>
    <t>A1081</t>
  </si>
  <si>
    <t>PILOTs</t>
  </si>
  <si>
    <t>A1090</t>
  </si>
  <si>
    <t>Interest and penalties on real prop tax</t>
  </si>
  <si>
    <t>A1113</t>
  </si>
  <si>
    <t>Occ tax</t>
  </si>
  <si>
    <t>A1120</t>
  </si>
  <si>
    <t>Sales and Use Tax</t>
  </si>
  <si>
    <t>A1170</t>
  </si>
  <si>
    <t>Franchise fees</t>
  </si>
  <si>
    <t>A1255</t>
  </si>
  <si>
    <t>Clerk Fees</t>
  </si>
  <si>
    <t>A2089</t>
  </si>
  <si>
    <t>Other culture and recreational fees</t>
  </si>
  <si>
    <t>A2110</t>
  </si>
  <si>
    <t>Zoning fee</t>
  </si>
  <si>
    <t>A2115</t>
  </si>
  <si>
    <t>Planning Board fees</t>
  </si>
  <si>
    <t>A2130</t>
  </si>
  <si>
    <t>Refuse and Garbage charges</t>
  </si>
  <si>
    <t>A2370</t>
  </si>
  <si>
    <t>Refuse and garbage svcs other govt.</t>
  </si>
  <si>
    <t>A2401</t>
  </si>
  <si>
    <t>Interest and earnings</t>
  </si>
  <si>
    <t>A2544</t>
  </si>
  <si>
    <t>Dog licenses</t>
  </si>
  <si>
    <t>A2545</t>
  </si>
  <si>
    <t>Licenses, other</t>
  </si>
  <si>
    <t>A2610</t>
  </si>
  <si>
    <t>Fines and Forefeited Bail</t>
  </si>
  <si>
    <t xml:space="preserve">A2650 </t>
  </si>
  <si>
    <t>Sales of scrap metal</t>
  </si>
  <si>
    <t>A2651</t>
  </si>
  <si>
    <t>Sales of recyclables</t>
  </si>
  <si>
    <t>A2655</t>
  </si>
  <si>
    <t>Sales, other</t>
  </si>
  <si>
    <t>A2770</t>
  </si>
  <si>
    <t>County rent for fuel pump</t>
  </si>
  <si>
    <t>A3001</t>
  </si>
  <si>
    <t>State Aid AIM</t>
  </si>
  <si>
    <t>A3005</t>
  </si>
  <si>
    <t>Mortgage tax</t>
  </si>
  <si>
    <t>A3772</t>
  </si>
  <si>
    <t>Programs for aging</t>
  </si>
  <si>
    <t>Grants, state funding</t>
  </si>
  <si>
    <t>A3820</t>
  </si>
  <si>
    <t>Youth programs</t>
  </si>
  <si>
    <t xml:space="preserve">  Other Revenue</t>
  </si>
  <si>
    <t>Total Revenues and Other Sources</t>
  </si>
  <si>
    <t>Expenditures</t>
  </si>
  <si>
    <t>A10101</t>
  </si>
  <si>
    <t>Legislative board, per serve</t>
  </si>
  <si>
    <t>A10104</t>
  </si>
  <si>
    <t>Legislative board, contractual expenses</t>
  </si>
  <si>
    <t>A11101</t>
  </si>
  <si>
    <t>Municipal court, pers serv</t>
  </si>
  <si>
    <t>A11104</t>
  </si>
  <si>
    <t>Municipal court, contractual expenses</t>
  </si>
  <si>
    <t xml:space="preserve">grants, pass through, dues </t>
  </si>
  <si>
    <t>A12201</t>
  </si>
  <si>
    <t>Supervisor, pers serv</t>
  </si>
  <si>
    <t>A12204</t>
  </si>
  <si>
    <t>Supervisor, contractual expense</t>
  </si>
  <si>
    <t>A13401</t>
  </si>
  <si>
    <t>Budget, pers serv</t>
  </si>
  <si>
    <t>A13551</t>
  </si>
  <si>
    <t>Assessment, pers serv</t>
  </si>
  <si>
    <t>A13554</t>
  </si>
  <si>
    <t>Assessment, contractual</t>
  </si>
  <si>
    <t>Assessment, additional - reval</t>
  </si>
  <si>
    <t>reval</t>
  </si>
  <si>
    <t>A14101</t>
  </si>
  <si>
    <t>Clerk, pers serv</t>
  </si>
  <si>
    <t>A14104</t>
  </si>
  <si>
    <t>Clerk,contract exp</t>
  </si>
  <si>
    <t>software updates, training</t>
  </si>
  <si>
    <t>A14204</t>
  </si>
  <si>
    <t>Law, contractual expense</t>
  </si>
  <si>
    <t>A14301</t>
  </si>
  <si>
    <t>Personnel, pers serv</t>
  </si>
  <si>
    <t>A14304</t>
  </si>
  <si>
    <t>Personnel, contractual</t>
  </si>
  <si>
    <t>A14404</t>
  </si>
  <si>
    <t>Engineer</t>
  </si>
  <si>
    <t>A14504</t>
  </si>
  <si>
    <t>Elections</t>
  </si>
  <si>
    <t>A16201</t>
  </si>
  <si>
    <t>Buildings, per serve</t>
  </si>
  <si>
    <t>A16202</t>
  </si>
  <si>
    <t>Buildings, equip and capital outlay</t>
  </si>
  <si>
    <t>A16204</t>
  </si>
  <si>
    <t>Buildings, contract expend</t>
  </si>
  <si>
    <t xml:space="preserve">elevator contract,   - 25K scout hall renovation, Telephones, internet = $1200/mo. ,painting tannery pond - $30K, </t>
  </si>
  <si>
    <t>A19104</t>
  </si>
  <si>
    <t>Unallocated insurance, contra exp</t>
  </si>
  <si>
    <t>A19204</t>
  </si>
  <si>
    <t>Municipal assn dues, contr exp</t>
  </si>
  <si>
    <t xml:space="preserve">AOT - $1100, AATV -$200,LGRB -$300 </t>
  </si>
  <si>
    <t>A19404</t>
  </si>
  <si>
    <t>Purchase of land</t>
  </si>
  <si>
    <t>---</t>
  </si>
  <si>
    <t>A19904</t>
  </si>
  <si>
    <t>Contingent</t>
  </si>
  <si>
    <t>A33104</t>
  </si>
  <si>
    <t>Traffic Control</t>
  </si>
  <si>
    <t>A35101</t>
  </si>
  <si>
    <t>Animal Control, pers serv</t>
  </si>
  <si>
    <t>A35104</t>
  </si>
  <si>
    <t>Animal Control, Contract exp</t>
  </si>
  <si>
    <t>A40104</t>
  </si>
  <si>
    <t>Public health, contra exp</t>
  </si>
  <si>
    <t>A45604</t>
  </si>
  <si>
    <t>Med center</t>
  </si>
  <si>
    <t>A50101</t>
  </si>
  <si>
    <t>Street admin, pers serv</t>
  </si>
  <si>
    <t>Street admin contract</t>
  </si>
  <si>
    <t>training, conferences Assoc of Town Highway supers -$200 ann.</t>
  </si>
  <si>
    <t>A51824</t>
  </si>
  <si>
    <t>Street lighting, contra exp</t>
  </si>
  <si>
    <t>A64104</t>
  </si>
  <si>
    <t xml:space="preserve">Publicity, contr exp ( occ tax money) </t>
  </si>
  <si>
    <r>
      <rPr>
        <sz val="10"/>
        <color indexed="8"/>
        <rFont val="Arial"/>
      </rPr>
      <t xml:space="preserve">$6500- July 4, $200- parade, $500- lights on, $500-Interface publication, $3000-beautification, </t>
    </r>
    <r>
      <rPr>
        <b/>
        <sz val="10"/>
        <color indexed="8"/>
        <rFont val="Arial"/>
      </rPr>
      <t xml:space="preserve">$15,000-website maintenance/marketing - </t>
    </r>
    <r>
      <rPr>
        <sz val="10"/>
        <color indexed="8"/>
        <rFont val="Arial"/>
      </rPr>
      <t xml:space="preserve"> </t>
    </r>
    <r>
      <rPr>
        <b/>
        <sz val="10"/>
        <color indexed="8"/>
        <rFont val="Arial"/>
      </rPr>
      <t xml:space="preserve">$27,300 to occ committee to allocate  </t>
    </r>
  </si>
  <si>
    <t>A65104</t>
  </si>
  <si>
    <t xml:space="preserve">Veterans </t>
  </si>
  <si>
    <t>A67724</t>
  </si>
  <si>
    <t>A69894</t>
  </si>
  <si>
    <t>Other economic dev</t>
  </si>
  <si>
    <t xml:space="preserve"> CDC- income survey</t>
  </si>
  <si>
    <t>A71101</t>
  </si>
  <si>
    <t>Parks, pers serv</t>
  </si>
  <si>
    <t>include lifeguards, increases for min. wage</t>
  </si>
  <si>
    <t>A71102</t>
  </si>
  <si>
    <t>Parks, equip and cap outlay</t>
  </si>
  <si>
    <t>A71104</t>
  </si>
  <si>
    <t>Parks, contr exp</t>
  </si>
  <si>
    <t xml:space="preserve">projects within the parks </t>
  </si>
  <si>
    <t xml:space="preserve">A73101 </t>
  </si>
  <si>
    <t>Youth Programs</t>
  </si>
  <si>
    <t>Rec and swim min. wage increases</t>
  </si>
  <si>
    <t>A73104</t>
  </si>
  <si>
    <t>Youth progr, contra exp</t>
  </si>
  <si>
    <t>A75101</t>
  </si>
  <si>
    <t>Historian</t>
  </si>
  <si>
    <t>A75104</t>
  </si>
  <si>
    <t>Historian, contract. exp</t>
  </si>
  <si>
    <t>A79894</t>
  </si>
  <si>
    <t xml:space="preserve">Other culture and recreational </t>
  </si>
  <si>
    <t>A80101</t>
  </si>
  <si>
    <t>Zoning, pers serv</t>
  </si>
  <si>
    <t>A80104</t>
  </si>
  <si>
    <t>Zoning, contr exp</t>
  </si>
  <si>
    <t>A80201</t>
  </si>
  <si>
    <t>Planning, pers serv</t>
  </si>
  <si>
    <t>A80204</t>
  </si>
  <si>
    <t>Planning contra exp</t>
  </si>
  <si>
    <t>A80901</t>
  </si>
  <si>
    <t>Environmental control per serve</t>
  </si>
  <si>
    <t>0</t>
  </si>
  <si>
    <t>A80904</t>
  </si>
  <si>
    <t>Environmental control, contra expense</t>
  </si>
  <si>
    <t xml:space="preserve">               13477</t>
  </si>
  <si>
    <t>A81601</t>
  </si>
  <si>
    <t>Refuse and Garbage pers serv</t>
  </si>
  <si>
    <t>%</t>
  </si>
  <si>
    <t xml:space="preserve">Ray’s salary -min wage hikes +2% 2020-$12.30/hr, 2021 $13.25/ hr, 2022 $14.20/ hr, 2023 $15.18/ hr </t>
  </si>
  <si>
    <t>A81604</t>
  </si>
  <si>
    <t>Refuse and garbage contr expense</t>
  </si>
  <si>
    <t>2018- In=$50,712 / out =$66,417 - total of both 80904 and 81604</t>
  </si>
  <si>
    <t>A85104</t>
  </si>
  <si>
    <t>Community Beautification</t>
  </si>
  <si>
    <t xml:space="preserve">                 3000</t>
  </si>
  <si>
    <t xml:space="preserve">cemeteries, flowers, banners </t>
  </si>
  <si>
    <t>A88101</t>
  </si>
  <si>
    <t>Cemetery, pers serv</t>
  </si>
  <si>
    <t>A88102</t>
  </si>
  <si>
    <t>Cemetery, equip and capital outlay</t>
  </si>
  <si>
    <t>A88104</t>
  </si>
  <si>
    <t>Cemetery, contractual expense</t>
  </si>
  <si>
    <t>A89894</t>
  </si>
  <si>
    <t xml:space="preserve">Misc comm serv., tannery pond </t>
  </si>
  <si>
    <t>9K ACOC, 19500Tann Pd,1000 Bus All.</t>
  </si>
  <si>
    <t>A90108</t>
  </si>
  <si>
    <t>State Retirement system</t>
  </si>
  <si>
    <t xml:space="preserve">               56180</t>
  </si>
  <si>
    <t xml:space="preserve">               59550</t>
  </si>
  <si>
    <t>A90308</t>
  </si>
  <si>
    <t>Social Security, employer contribution</t>
  </si>
  <si>
    <t>A90408</t>
  </si>
  <si>
    <t>Worker’s  Compensation, empl.benefits</t>
  </si>
  <si>
    <t>A90508</t>
  </si>
  <si>
    <t>Unemployment ins., empl. benefits</t>
  </si>
  <si>
    <t>A90558</t>
  </si>
  <si>
    <t>Disability ins. empl. benefits</t>
  </si>
  <si>
    <t>A90608</t>
  </si>
  <si>
    <t>Medical / Dental</t>
  </si>
  <si>
    <t xml:space="preserve">Other employee benefits </t>
  </si>
  <si>
    <t xml:space="preserve">  Interfund Transfers</t>
  </si>
  <si>
    <t>Total Expenditures and Other Uses</t>
  </si>
  <si>
    <t>Surplus (Deficit)</t>
  </si>
  <si>
    <t>Budgetary Reserves</t>
  </si>
  <si>
    <t>Fund Equity, Beg. of Year</t>
  </si>
  <si>
    <t>Fund Equity, End of Year</t>
  </si>
  <si>
    <t>Nonspendable and Restricted Fund Balance</t>
  </si>
  <si>
    <t>Unrestricted Fund Balance</t>
  </si>
  <si>
    <t>Unrestricted Fund Balance % of Expenditures</t>
  </si>
  <si>
    <t>A1001.14</t>
  </si>
  <si>
    <t>A1640.14</t>
  </si>
  <si>
    <t xml:space="preserve">Billing receipts </t>
  </si>
  <si>
    <t xml:space="preserve">Ask Joe - what is reasonable expectation? </t>
  </si>
  <si>
    <t>A2401.14</t>
  </si>
  <si>
    <t>Interest</t>
  </si>
  <si>
    <t>EMS Contractual expense</t>
  </si>
  <si>
    <t xml:space="preserve">Fire Protection District </t>
  </si>
  <si>
    <t>SF911</t>
  </si>
  <si>
    <t>Unreserved Fund Balance unappropriated</t>
  </si>
  <si>
    <t>SF1001</t>
  </si>
  <si>
    <t>Fire Protection  Contractual expense</t>
  </si>
  <si>
    <t>Fund Balance to cover the errror in 2019 real property taxes ($12,267)</t>
  </si>
  <si>
    <t xml:space="preserve">Highway Fund </t>
  </si>
  <si>
    <t>Highway</t>
  </si>
  <si>
    <t>DA1001</t>
  </si>
  <si>
    <t xml:space="preserve"> Real Property Tax and Tax Items</t>
  </si>
  <si>
    <t>DA1120</t>
  </si>
  <si>
    <t xml:space="preserve">Sales Tax revenue </t>
  </si>
  <si>
    <t>DA2401</t>
  </si>
  <si>
    <t xml:space="preserve">Interest and earnings </t>
  </si>
  <si>
    <t>DA2650</t>
  </si>
  <si>
    <t>sales of scrap and surplus</t>
  </si>
  <si>
    <t>DA3501</t>
  </si>
  <si>
    <t>State Aid, CHIPS</t>
  </si>
  <si>
    <t xml:space="preserve">  Charges for Services</t>
  </si>
  <si>
    <t xml:space="preserve">  Other</t>
  </si>
  <si>
    <t>DA19402</t>
  </si>
  <si>
    <t>x</t>
  </si>
  <si>
    <t>DA50102</t>
  </si>
  <si>
    <t xml:space="preserve">River Rd. </t>
  </si>
  <si>
    <t>50Kcarried from 2019</t>
  </si>
  <si>
    <t>DA56802</t>
  </si>
  <si>
    <t xml:space="preserve">Pit closure </t>
  </si>
  <si>
    <t>20K carried from 2019</t>
  </si>
  <si>
    <t>DA51101</t>
  </si>
  <si>
    <t>Maint. of streets, per.serve</t>
  </si>
  <si>
    <t>DA51104</t>
  </si>
  <si>
    <t>Maint. of streets, contr. expense</t>
  </si>
  <si>
    <t>DA51122</t>
  </si>
  <si>
    <t>Perm. improve. highway, equip and cap outlay</t>
  </si>
  <si>
    <t>DA51202</t>
  </si>
  <si>
    <t>Bridges, EQ</t>
  </si>
  <si>
    <t>DA51204</t>
  </si>
  <si>
    <t xml:space="preserve">Bridges , maintenance, contr. exp. </t>
  </si>
  <si>
    <t>DA51302</t>
  </si>
  <si>
    <t>Machinery, equip and cap outlay</t>
  </si>
  <si>
    <t>DA51304</t>
  </si>
  <si>
    <t>Machinery, contr. expend.</t>
  </si>
  <si>
    <t>DA51421</t>
  </si>
  <si>
    <t>Snow removal, pers serv</t>
  </si>
  <si>
    <t>DA51424</t>
  </si>
  <si>
    <t>Snow removal, contractual expense</t>
  </si>
  <si>
    <t>DA90108</t>
  </si>
  <si>
    <t xml:space="preserve">State retirement, empl benefits </t>
  </si>
  <si>
    <t>DA90308</t>
  </si>
  <si>
    <t xml:space="preserve">Social security, empl. benefits </t>
  </si>
  <si>
    <t>DA90408</t>
  </si>
  <si>
    <t xml:space="preserve">Worker’s comp, empl. benefits </t>
  </si>
  <si>
    <t>DA90508</t>
  </si>
  <si>
    <t>Unemployment ins, empl. benefits</t>
  </si>
  <si>
    <t>DA90558</t>
  </si>
  <si>
    <t>Disability</t>
  </si>
  <si>
    <t>DA90608</t>
  </si>
  <si>
    <t>Medical and Dental benefits</t>
  </si>
  <si>
    <t>DA90618</t>
  </si>
  <si>
    <t>L1001</t>
  </si>
  <si>
    <t>L2082</t>
  </si>
  <si>
    <t>L2401</t>
  </si>
  <si>
    <t>L2705</t>
  </si>
  <si>
    <t>Gifts and Donations</t>
  </si>
  <si>
    <t>L2770</t>
  </si>
  <si>
    <t xml:space="preserve">Unclassified </t>
  </si>
  <si>
    <t>L3840</t>
  </si>
  <si>
    <t xml:space="preserve">State Aid for Libraries </t>
  </si>
  <si>
    <t>L3889</t>
  </si>
  <si>
    <t>SALS, County Aid</t>
  </si>
  <si>
    <t>L4840</t>
  </si>
  <si>
    <t xml:space="preserve">Federal aid for Libraries </t>
  </si>
  <si>
    <t>L74101</t>
  </si>
  <si>
    <t xml:space="preserve">  Personal Services</t>
  </si>
  <si>
    <t>L74104</t>
  </si>
  <si>
    <t>Library, contractual</t>
  </si>
  <si>
    <t xml:space="preserve">L7 </t>
  </si>
  <si>
    <t xml:space="preserve"> Equipment and Capital Outlay</t>
  </si>
  <si>
    <t>L90108</t>
  </si>
  <si>
    <t xml:space="preserve">  State Retirement Employee Benefits</t>
  </si>
  <si>
    <t>L90308</t>
  </si>
  <si>
    <t>Social Security, Employee Benefits</t>
  </si>
  <si>
    <t>L90408</t>
  </si>
  <si>
    <t>Worker’s Comp, Employee Benefits</t>
  </si>
  <si>
    <t>L90608</t>
  </si>
  <si>
    <t>Medical and Dental, Employee Benefits</t>
  </si>
  <si>
    <t>L90618</t>
  </si>
  <si>
    <t>Other Employee Benefits</t>
  </si>
  <si>
    <t xml:space="preserve">Water District </t>
  </si>
  <si>
    <t>actual</t>
  </si>
  <si>
    <t>A2680</t>
  </si>
  <si>
    <t>Insurance Recoveries</t>
  </si>
  <si>
    <t>A9089.8</t>
  </si>
  <si>
    <t>600 hrs. 2020 dep@12.53=7518/ 2% clerk 32148, 2021 dep.@14./14.28 =8484 clerk=32148</t>
  </si>
  <si>
    <t>sec =14/hr x1400=19600 bkkpr 19904, 2021 sec=14/14.28 =19796, bkkpr @20 =24960</t>
  </si>
  <si>
    <t>A50104</t>
  </si>
  <si>
    <t xml:space="preserve">data collectors, software, </t>
  </si>
  <si>
    <t>Charges for Services</t>
  </si>
  <si>
    <t>Real Property Tax and Tax Items</t>
  </si>
  <si>
    <t>Interfund Transfers</t>
  </si>
  <si>
    <t>pt assess 30hrs</t>
  </si>
  <si>
    <t>DA878</t>
  </si>
  <si>
    <t>Capital Reserve - Bridge</t>
  </si>
  <si>
    <t>DA3960</t>
  </si>
  <si>
    <t>State Aid Emergency Disaster Assistance</t>
  </si>
  <si>
    <t>DA2680</t>
  </si>
  <si>
    <t>to date</t>
  </si>
  <si>
    <t>SW2142</t>
  </si>
  <si>
    <t xml:space="preserve"> Unmetered Water sales</t>
  </si>
  <si>
    <t>SW2144</t>
  </si>
  <si>
    <t xml:space="preserve"> Water service charges </t>
  </si>
  <si>
    <t>SW2148</t>
  </si>
  <si>
    <t>SW2378</t>
  </si>
  <si>
    <t>Water rents other governments</t>
  </si>
  <si>
    <t>SW2401</t>
  </si>
  <si>
    <t>Interest and penalties on water rents</t>
  </si>
  <si>
    <t>SW2680</t>
  </si>
  <si>
    <t>Insurance recoveries</t>
  </si>
  <si>
    <t>SW2770</t>
  </si>
  <si>
    <t>Misc (ORDA)/ Warren Co. grants</t>
  </si>
  <si>
    <t>SW19104</t>
  </si>
  <si>
    <t>Unallocated ins/ contractual exp.</t>
  </si>
  <si>
    <t>SW81204</t>
  </si>
  <si>
    <t>Grants</t>
  </si>
  <si>
    <t>SW83201</t>
  </si>
  <si>
    <t>Source, supply, power and pump, pers.</t>
  </si>
  <si>
    <t>SW83202</t>
  </si>
  <si>
    <t>Source, supply, power and pump, equip</t>
  </si>
  <si>
    <t>SW83204</t>
  </si>
  <si>
    <t>Source, supply, power and pump, contractual</t>
  </si>
  <si>
    <t>SW83502</t>
  </si>
  <si>
    <t>Common Water supply Equip and cap. Outlay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</si>
</sst>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quot; &quot;;\(&quot;$&quot;#,##0\)"/>
    <numFmt numFmtId="165" formatCode="&quot;$&quot;#,##0"/>
    <numFmt numFmtId="166" formatCode="#,##0&quot; &quot;;\(#,##0\)"/>
    <numFmt numFmtId="167" formatCode="0.0%"/>
    <numFmt numFmtId="168" formatCode="&quot; &quot;* #,##0&quot; &quot;;&quot; &quot;* \(#,##0\);&quot; &quot;* &quot;-&quot;??&quot; &quot;"/>
    <numFmt numFmtId="169" formatCode="&quot;$&quot;0.00"/>
  </numFmts>
  <fonts count="19" x14ac:knownFonts="1">
    <font>
      <sz val="10"/>
      <color indexed="8"/>
      <name val="Arial"/>
    </font>
    <font>
      <sz val="12"/>
      <color indexed="8"/>
      <name val="Arial"/>
    </font>
    <font>
      <sz val="14"/>
      <color indexed="8"/>
      <name val="Arial"/>
    </font>
    <font>
      <u/>
      <sz val="12"/>
      <color indexed="13"/>
      <name val="Arial"/>
    </font>
    <font>
      <i/>
      <sz val="9"/>
      <color indexed="8"/>
      <name val="Arial"/>
    </font>
    <font>
      <b/>
      <sz val="12"/>
      <color indexed="8"/>
      <name val="Arial"/>
    </font>
    <font>
      <b/>
      <sz val="10"/>
      <color indexed="8"/>
      <name val="Arial"/>
    </font>
    <font>
      <i/>
      <sz val="10"/>
      <color indexed="8"/>
      <name val="Arial"/>
    </font>
    <font>
      <sz val="11"/>
      <color indexed="8"/>
      <name val="Helvetica"/>
    </font>
    <font>
      <b/>
      <i/>
      <sz val="10"/>
      <color indexed="8"/>
      <name val="Arial"/>
    </font>
    <font>
      <sz val="10"/>
      <color indexed="16"/>
      <name val="Arial"/>
    </font>
    <font>
      <b/>
      <sz val="10"/>
      <color indexed="20"/>
      <name val="Arial"/>
    </font>
    <font>
      <sz val="10"/>
      <color indexed="20"/>
      <name val="Arial"/>
    </font>
    <font>
      <sz val="9"/>
      <color indexed="81"/>
      <name val="Tahoma"/>
      <family val="2"/>
    </font>
    <font>
      <b/>
      <sz val="9"/>
      <color indexed="81"/>
      <name val="Tahoma"/>
      <family val="2"/>
    </font>
    <font>
      <b/>
      <sz val="10"/>
      <color indexed="8"/>
      <name val="Arial"/>
      <family val="2"/>
    </font>
    <font>
      <sz val="10"/>
      <color indexed="8"/>
      <name val="Arial"/>
      <family val="2"/>
    </font>
    <font>
      <sz val="12"/>
      <color indexed="8"/>
      <name val="Arial"/>
      <family val="2"/>
    </font>
    <font>
      <sz val="10"/>
      <color theme="0"/>
      <name val="Arial"/>
      <family val="2"/>
    </font>
  </fonts>
  <fills count="11">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rgb="FFB6DBA1"/>
        <bgColor indexed="64"/>
      </patternFill>
    </fill>
    <fill>
      <patternFill patternType="solid">
        <fgColor rgb="FF92D050"/>
        <bgColor indexed="64"/>
      </patternFill>
    </fill>
    <fill>
      <patternFill patternType="solid">
        <fgColor rgb="FFFFFF00"/>
        <bgColor indexed="64"/>
      </patternFill>
    </fill>
    <fill>
      <patternFill patternType="solid">
        <fgColor theme="6" tint="0.39997558519241921"/>
        <bgColor indexed="64"/>
      </patternFill>
    </fill>
  </fills>
  <borders count="245">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diagonal/>
    </border>
    <border>
      <left style="thin">
        <color indexed="8"/>
      </left>
      <right/>
      <top/>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style="thin">
        <color indexed="10"/>
      </left>
      <right style="thin">
        <color indexed="8"/>
      </right>
      <top style="thin">
        <color indexed="10"/>
      </top>
      <bottom/>
      <diagonal/>
    </border>
    <border>
      <left style="thin">
        <color indexed="8"/>
      </left>
      <right style="thin">
        <color indexed="8"/>
      </right>
      <top style="thin">
        <color indexed="10"/>
      </top>
      <bottom/>
      <diagonal/>
    </border>
    <border>
      <left style="thin">
        <color indexed="8"/>
      </left>
      <right style="thin">
        <color indexed="10"/>
      </right>
      <top style="thin">
        <color indexed="10"/>
      </top>
      <bottom style="thin">
        <color indexed="10"/>
      </bottom>
      <diagonal/>
    </border>
    <border>
      <left style="thin">
        <color indexed="10"/>
      </left>
      <right style="thick">
        <color indexed="9"/>
      </right>
      <top style="thin">
        <color indexed="10"/>
      </top>
      <bottom style="thin">
        <color indexed="10"/>
      </bottom>
      <diagonal/>
    </border>
    <border>
      <left style="thick">
        <color indexed="9"/>
      </left>
      <right style="thick">
        <color indexed="9"/>
      </right>
      <top style="thin">
        <color indexed="10"/>
      </top>
      <bottom style="thin">
        <color indexed="10"/>
      </bottom>
      <diagonal/>
    </border>
    <border>
      <left style="thick">
        <color indexed="9"/>
      </left>
      <right style="thin">
        <color indexed="10"/>
      </right>
      <top style="thin">
        <color indexed="10"/>
      </top>
      <bottom/>
      <diagonal/>
    </border>
    <border>
      <left style="thin">
        <color indexed="10"/>
      </left>
      <right/>
      <top style="thin">
        <color indexed="10"/>
      </top>
      <bottom style="thin">
        <color indexed="10"/>
      </bottom>
      <diagonal/>
    </border>
    <border>
      <left/>
      <right style="thin">
        <color indexed="8"/>
      </right>
      <top/>
      <bottom/>
      <diagonal/>
    </border>
    <border>
      <left style="thin">
        <color indexed="8"/>
      </left>
      <right style="thin">
        <color indexed="8"/>
      </right>
      <top/>
      <bottom/>
      <diagonal/>
    </border>
    <border>
      <left style="thick">
        <color indexed="9"/>
      </left>
      <right/>
      <top/>
      <bottom/>
      <diagonal/>
    </border>
    <border>
      <left/>
      <right style="thick">
        <color indexed="9"/>
      </right>
      <top/>
      <bottom/>
      <diagonal/>
    </border>
    <border>
      <left style="thin">
        <color indexed="10"/>
      </left>
      <right style="thin">
        <color indexed="8"/>
      </right>
      <top/>
      <bottom style="thin">
        <color indexed="10"/>
      </bottom>
      <diagonal/>
    </border>
    <border>
      <left style="thin">
        <color indexed="8"/>
      </left>
      <right style="thin">
        <color indexed="8"/>
      </right>
      <top/>
      <bottom style="thin">
        <color indexed="10"/>
      </bottom>
      <diagonal/>
    </border>
    <border>
      <left style="thick">
        <color indexed="9"/>
      </left>
      <right style="thin">
        <color indexed="10"/>
      </right>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10"/>
      </right>
      <top style="thin">
        <color indexed="10"/>
      </top>
      <bottom/>
      <diagonal/>
    </border>
    <border>
      <left style="thin">
        <color indexed="10"/>
      </left>
      <right style="thick">
        <color indexed="9"/>
      </right>
      <top style="thin">
        <color indexed="10"/>
      </top>
      <bottom/>
      <diagonal/>
    </border>
    <border>
      <left style="thick">
        <color indexed="9"/>
      </left>
      <right style="thin">
        <color indexed="10"/>
      </right>
      <top/>
      <bottom/>
      <diagonal/>
    </border>
    <border>
      <left style="thin">
        <color indexed="10"/>
      </left>
      <right style="thin">
        <color indexed="10"/>
      </right>
      <top/>
      <bottom/>
      <diagonal/>
    </border>
    <border>
      <left style="thin">
        <color indexed="8"/>
      </left>
      <right style="thin">
        <color indexed="10"/>
      </right>
      <top/>
      <bottom style="thin">
        <color indexed="10"/>
      </bottom>
      <diagonal/>
    </border>
    <border>
      <left style="thin">
        <color indexed="10"/>
      </left>
      <right style="thick">
        <color indexed="9"/>
      </right>
      <top/>
      <bottom style="thin">
        <color indexed="10"/>
      </bottom>
      <diagonal/>
    </border>
    <border>
      <left style="thin">
        <color indexed="8"/>
      </left>
      <right style="thin">
        <color indexed="8"/>
      </right>
      <top/>
      <bottom style="thin">
        <color indexed="8"/>
      </bottom>
      <diagonal/>
    </border>
    <border>
      <left style="thick">
        <color indexed="9"/>
      </left>
      <right style="thin">
        <color indexed="10"/>
      </right>
      <top style="thin">
        <color indexed="10"/>
      </top>
      <bottom style="thin">
        <color indexed="10"/>
      </bottom>
      <diagonal/>
    </border>
    <border>
      <left style="thin">
        <color indexed="23"/>
      </left>
      <right style="thin">
        <color indexed="10"/>
      </right>
      <top style="thin">
        <color indexed="23"/>
      </top>
      <bottom style="thin">
        <color indexed="10"/>
      </bottom>
      <diagonal/>
    </border>
    <border>
      <left style="thin">
        <color indexed="10"/>
      </left>
      <right style="thin">
        <color indexed="10"/>
      </right>
      <top style="thin">
        <color indexed="23"/>
      </top>
      <bottom style="thin">
        <color indexed="10"/>
      </bottom>
      <diagonal/>
    </border>
    <border>
      <left style="thin">
        <color indexed="10"/>
      </left>
      <right style="thin">
        <color indexed="23"/>
      </right>
      <top style="thin">
        <color indexed="23"/>
      </top>
      <bottom style="thin">
        <color indexed="10"/>
      </bottom>
      <diagonal/>
    </border>
    <border>
      <left style="thin">
        <color indexed="23"/>
      </left>
      <right style="thin">
        <color indexed="10"/>
      </right>
      <top style="thin">
        <color indexed="10"/>
      </top>
      <bottom/>
      <diagonal/>
    </border>
    <border>
      <left style="thin">
        <color indexed="10"/>
      </left>
      <right style="thin">
        <color indexed="23"/>
      </right>
      <top style="thin">
        <color indexed="10"/>
      </top>
      <bottom style="thin">
        <color indexed="10"/>
      </bottom>
      <diagonal/>
    </border>
    <border>
      <left style="thin">
        <color indexed="23"/>
      </left>
      <right/>
      <top/>
      <bottom/>
      <diagonal/>
    </border>
    <border>
      <left style="thin">
        <color indexed="23"/>
      </left>
      <right style="thin">
        <color indexed="10"/>
      </right>
      <top/>
      <bottom style="thin">
        <color indexed="10"/>
      </bottom>
      <diagonal/>
    </border>
    <border>
      <left style="thin">
        <color indexed="23"/>
      </left>
      <right style="thin">
        <color indexed="10"/>
      </right>
      <top style="thin">
        <color indexed="10"/>
      </top>
      <bottom style="thin">
        <color indexed="10"/>
      </bottom>
      <diagonal/>
    </border>
    <border>
      <left style="thick">
        <color indexed="9"/>
      </left>
      <right style="thin">
        <color indexed="10"/>
      </right>
      <top style="thin">
        <color indexed="10"/>
      </top>
      <bottom style="thin">
        <color indexed="8"/>
      </bottom>
      <diagonal/>
    </border>
    <border>
      <left style="thin">
        <color indexed="10"/>
      </left>
      <right style="thick">
        <color indexed="9"/>
      </right>
      <top style="thin">
        <color indexed="10"/>
      </top>
      <bottom style="thin">
        <color indexed="8"/>
      </bottom>
      <diagonal/>
    </border>
    <border>
      <left style="thin">
        <color indexed="10"/>
      </left>
      <right style="thick">
        <color indexed="9"/>
      </right>
      <top style="thin">
        <color indexed="8"/>
      </top>
      <bottom style="thin">
        <color indexed="10"/>
      </bottom>
      <diagonal/>
    </border>
    <border>
      <left style="thin">
        <color indexed="23"/>
      </left>
      <right style="thin">
        <color indexed="10"/>
      </right>
      <top style="thin">
        <color indexed="10"/>
      </top>
      <bottom style="thin">
        <color indexed="24"/>
      </bottom>
      <diagonal/>
    </border>
    <border>
      <left style="thin">
        <color indexed="10"/>
      </left>
      <right/>
      <top style="thin">
        <color indexed="10"/>
      </top>
      <bottom style="thin">
        <color indexed="24"/>
      </bottom>
      <diagonal/>
    </border>
    <border>
      <left/>
      <right/>
      <top/>
      <bottom style="thin">
        <color indexed="24"/>
      </bottom>
      <diagonal/>
    </border>
    <border>
      <left/>
      <right style="thin">
        <color indexed="8"/>
      </right>
      <top/>
      <bottom style="thin">
        <color indexed="24"/>
      </bottom>
      <diagonal/>
    </border>
    <border>
      <left style="thin">
        <color indexed="8"/>
      </left>
      <right style="thin">
        <color indexed="8"/>
      </right>
      <top/>
      <bottom style="thin">
        <color indexed="24"/>
      </bottom>
      <diagonal/>
    </border>
    <border>
      <left style="thin">
        <color indexed="8"/>
      </left>
      <right style="thin">
        <color indexed="10"/>
      </right>
      <top style="thin">
        <color indexed="10"/>
      </top>
      <bottom style="thin">
        <color indexed="24"/>
      </bottom>
      <diagonal/>
    </border>
    <border>
      <left style="thin">
        <color indexed="10"/>
      </left>
      <right style="thin">
        <color indexed="10"/>
      </right>
      <top style="thin">
        <color indexed="10"/>
      </top>
      <bottom style="thin">
        <color indexed="24"/>
      </bottom>
      <diagonal/>
    </border>
    <border>
      <left style="thin">
        <color indexed="10"/>
      </left>
      <right style="thick">
        <color indexed="9"/>
      </right>
      <top style="thin">
        <color indexed="10"/>
      </top>
      <bottom style="thin">
        <color indexed="24"/>
      </bottom>
      <diagonal/>
    </border>
    <border>
      <left style="thick">
        <color indexed="9"/>
      </left>
      <right style="thick">
        <color indexed="9"/>
      </right>
      <top style="thin">
        <color indexed="10"/>
      </top>
      <bottom style="thin">
        <color indexed="24"/>
      </bottom>
      <diagonal/>
    </border>
    <border>
      <left style="thick">
        <color indexed="9"/>
      </left>
      <right/>
      <top/>
      <bottom style="thin">
        <color indexed="24"/>
      </bottom>
      <diagonal/>
    </border>
    <border>
      <left/>
      <right style="thin">
        <color indexed="10"/>
      </right>
      <top style="thin">
        <color indexed="10"/>
      </top>
      <bottom style="thin">
        <color indexed="24"/>
      </bottom>
      <diagonal/>
    </border>
    <border>
      <left style="thin">
        <color indexed="10"/>
      </left>
      <right style="thin">
        <color indexed="23"/>
      </right>
      <top style="thin">
        <color indexed="10"/>
      </top>
      <bottom style="thin">
        <color indexed="24"/>
      </bottom>
      <diagonal/>
    </border>
    <border>
      <left style="thin">
        <color indexed="24"/>
      </left>
      <right style="thin">
        <color indexed="10"/>
      </right>
      <top style="thin">
        <color indexed="24"/>
      </top>
      <bottom style="thin">
        <color indexed="24"/>
      </bottom>
      <diagonal/>
    </border>
    <border>
      <left style="thin">
        <color indexed="10"/>
      </left>
      <right/>
      <top style="thin">
        <color indexed="24"/>
      </top>
      <bottom style="thin">
        <color indexed="24"/>
      </bottom>
      <diagonal/>
    </border>
    <border>
      <left/>
      <right/>
      <top style="thin">
        <color indexed="24"/>
      </top>
      <bottom style="thin">
        <color indexed="24"/>
      </bottom>
      <diagonal/>
    </border>
    <border>
      <left/>
      <right style="thin">
        <color indexed="8"/>
      </right>
      <top style="thin">
        <color indexed="24"/>
      </top>
      <bottom style="thin">
        <color indexed="24"/>
      </bottom>
      <diagonal/>
    </border>
    <border>
      <left style="thin">
        <color indexed="8"/>
      </left>
      <right style="thin">
        <color indexed="8"/>
      </right>
      <top style="thin">
        <color indexed="24"/>
      </top>
      <bottom style="thin">
        <color indexed="24"/>
      </bottom>
      <diagonal/>
    </border>
    <border>
      <left style="thin">
        <color indexed="8"/>
      </left>
      <right style="thin">
        <color indexed="10"/>
      </right>
      <top style="thin">
        <color indexed="24"/>
      </top>
      <bottom style="thin">
        <color indexed="24"/>
      </bottom>
      <diagonal/>
    </border>
    <border>
      <left style="thin">
        <color indexed="10"/>
      </left>
      <right style="thin">
        <color indexed="10"/>
      </right>
      <top style="thin">
        <color indexed="24"/>
      </top>
      <bottom style="thin">
        <color indexed="24"/>
      </bottom>
      <diagonal/>
    </border>
    <border>
      <left style="thin">
        <color indexed="10"/>
      </left>
      <right style="thick">
        <color indexed="9"/>
      </right>
      <top style="thin">
        <color indexed="24"/>
      </top>
      <bottom style="thin">
        <color indexed="24"/>
      </bottom>
      <diagonal/>
    </border>
    <border>
      <left style="thick">
        <color indexed="9"/>
      </left>
      <right style="thick">
        <color indexed="9"/>
      </right>
      <top style="thin">
        <color indexed="24"/>
      </top>
      <bottom style="thin">
        <color indexed="24"/>
      </bottom>
      <diagonal/>
    </border>
    <border>
      <left style="thick">
        <color indexed="9"/>
      </left>
      <right/>
      <top style="thin">
        <color indexed="24"/>
      </top>
      <bottom style="thin">
        <color indexed="24"/>
      </bottom>
      <diagonal/>
    </border>
    <border>
      <left/>
      <right style="thin">
        <color indexed="10"/>
      </right>
      <top style="thin">
        <color indexed="24"/>
      </top>
      <bottom style="thin">
        <color indexed="24"/>
      </bottom>
      <diagonal/>
    </border>
    <border>
      <left style="thin">
        <color indexed="10"/>
      </left>
      <right style="thin">
        <color indexed="24"/>
      </right>
      <top style="thin">
        <color indexed="24"/>
      </top>
      <bottom style="thin">
        <color indexed="24"/>
      </bottom>
      <diagonal/>
    </border>
    <border>
      <left style="thin">
        <color indexed="23"/>
      </left>
      <right style="thin">
        <color indexed="10"/>
      </right>
      <top style="thin">
        <color indexed="24"/>
      </top>
      <bottom style="thin">
        <color indexed="10"/>
      </bottom>
      <diagonal/>
    </border>
    <border>
      <left style="thin">
        <color indexed="10"/>
      </left>
      <right/>
      <top style="thin">
        <color indexed="24"/>
      </top>
      <bottom style="thin">
        <color indexed="10"/>
      </bottom>
      <diagonal/>
    </border>
    <border>
      <left/>
      <right/>
      <top style="thin">
        <color indexed="24"/>
      </top>
      <bottom/>
      <diagonal/>
    </border>
    <border>
      <left/>
      <right style="thin">
        <color indexed="8"/>
      </right>
      <top style="thin">
        <color indexed="24"/>
      </top>
      <bottom/>
      <diagonal/>
    </border>
    <border>
      <left style="thin">
        <color indexed="8"/>
      </left>
      <right style="thin">
        <color indexed="8"/>
      </right>
      <top style="thin">
        <color indexed="24"/>
      </top>
      <bottom/>
      <diagonal/>
    </border>
    <border>
      <left style="thin">
        <color indexed="8"/>
      </left>
      <right style="thin">
        <color indexed="10"/>
      </right>
      <top style="thin">
        <color indexed="24"/>
      </top>
      <bottom style="thin">
        <color indexed="10"/>
      </bottom>
      <diagonal/>
    </border>
    <border>
      <left style="thin">
        <color indexed="10"/>
      </left>
      <right style="thin">
        <color indexed="10"/>
      </right>
      <top style="thin">
        <color indexed="24"/>
      </top>
      <bottom style="thin">
        <color indexed="10"/>
      </bottom>
      <diagonal/>
    </border>
    <border>
      <left style="thin">
        <color indexed="10"/>
      </left>
      <right style="thick">
        <color indexed="9"/>
      </right>
      <top style="thin">
        <color indexed="24"/>
      </top>
      <bottom style="thin">
        <color indexed="10"/>
      </bottom>
      <diagonal/>
    </border>
    <border>
      <left style="thick">
        <color indexed="9"/>
      </left>
      <right style="thick">
        <color indexed="9"/>
      </right>
      <top style="thin">
        <color indexed="24"/>
      </top>
      <bottom style="thin">
        <color indexed="10"/>
      </bottom>
      <diagonal/>
    </border>
    <border>
      <left style="thick">
        <color indexed="9"/>
      </left>
      <right/>
      <top style="thin">
        <color indexed="24"/>
      </top>
      <bottom/>
      <diagonal/>
    </border>
    <border>
      <left/>
      <right style="thin">
        <color indexed="10"/>
      </right>
      <top style="thin">
        <color indexed="24"/>
      </top>
      <bottom style="thin">
        <color indexed="10"/>
      </bottom>
      <diagonal/>
    </border>
    <border>
      <left style="thin">
        <color indexed="10"/>
      </left>
      <right style="thin">
        <color indexed="23"/>
      </right>
      <top style="thin">
        <color indexed="24"/>
      </top>
      <bottom style="thin">
        <color indexed="10"/>
      </bottom>
      <diagonal/>
    </border>
    <border>
      <left style="thin">
        <color indexed="23"/>
      </left>
      <right style="thin">
        <color indexed="10"/>
      </right>
      <top style="thin">
        <color indexed="10"/>
      </top>
      <bottom style="thin">
        <color indexed="25"/>
      </bottom>
      <diagonal/>
    </border>
    <border>
      <left style="thin">
        <color indexed="10"/>
      </left>
      <right/>
      <top style="thin">
        <color indexed="10"/>
      </top>
      <bottom style="thin">
        <color indexed="25"/>
      </bottom>
      <diagonal/>
    </border>
    <border>
      <left/>
      <right/>
      <top/>
      <bottom style="thin">
        <color indexed="25"/>
      </bottom>
      <diagonal/>
    </border>
    <border>
      <left/>
      <right style="thin">
        <color indexed="8"/>
      </right>
      <top/>
      <bottom style="thin">
        <color indexed="25"/>
      </bottom>
      <diagonal/>
    </border>
    <border>
      <left style="thin">
        <color indexed="8"/>
      </left>
      <right style="thin">
        <color indexed="8"/>
      </right>
      <top/>
      <bottom style="thin">
        <color indexed="25"/>
      </bottom>
      <diagonal/>
    </border>
    <border>
      <left style="thin">
        <color indexed="8"/>
      </left>
      <right style="thin">
        <color indexed="10"/>
      </right>
      <top style="thin">
        <color indexed="10"/>
      </top>
      <bottom style="thin">
        <color indexed="25"/>
      </bottom>
      <diagonal/>
    </border>
    <border>
      <left style="thin">
        <color indexed="10"/>
      </left>
      <right style="thin">
        <color indexed="10"/>
      </right>
      <top style="thin">
        <color indexed="10"/>
      </top>
      <bottom style="thin">
        <color indexed="25"/>
      </bottom>
      <diagonal/>
    </border>
    <border>
      <left style="thin">
        <color indexed="10"/>
      </left>
      <right style="thick">
        <color indexed="9"/>
      </right>
      <top style="thin">
        <color indexed="10"/>
      </top>
      <bottom style="thin">
        <color indexed="25"/>
      </bottom>
      <diagonal/>
    </border>
    <border>
      <left style="thick">
        <color indexed="9"/>
      </left>
      <right style="thick">
        <color indexed="9"/>
      </right>
      <top style="thin">
        <color indexed="10"/>
      </top>
      <bottom style="thin">
        <color indexed="25"/>
      </bottom>
      <diagonal/>
    </border>
    <border>
      <left style="thick">
        <color indexed="9"/>
      </left>
      <right/>
      <top/>
      <bottom style="thin">
        <color indexed="25"/>
      </bottom>
      <diagonal/>
    </border>
    <border>
      <left/>
      <right style="thin">
        <color indexed="10"/>
      </right>
      <top style="thin">
        <color indexed="10"/>
      </top>
      <bottom style="thin">
        <color indexed="25"/>
      </bottom>
      <diagonal/>
    </border>
    <border>
      <left style="thin">
        <color indexed="10"/>
      </left>
      <right style="thin">
        <color indexed="23"/>
      </right>
      <top style="thin">
        <color indexed="10"/>
      </top>
      <bottom style="thin">
        <color indexed="25"/>
      </bottom>
      <diagonal/>
    </border>
    <border>
      <left style="thin">
        <color indexed="25"/>
      </left>
      <right style="thin">
        <color indexed="10"/>
      </right>
      <top style="thin">
        <color indexed="25"/>
      </top>
      <bottom style="thin">
        <color indexed="25"/>
      </bottom>
      <diagonal/>
    </border>
    <border>
      <left style="thin">
        <color indexed="10"/>
      </left>
      <right/>
      <top style="thin">
        <color indexed="25"/>
      </top>
      <bottom style="thin">
        <color indexed="25"/>
      </bottom>
      <diagonal/>
    </border>
    <border>
      <left/>
      <right/>
      <top style="thin">
        <color indexed="25"/>
      </top>
      <bottom style="thin">
        <color indexed="25"/>
      </bottom>
      <diagonal/>
    </border>
    <border>
      <left/>
      <right style="thin">
        <color indexed="8"/>
      </right>
      <top style="thin">
        <color indexed="25"/>
      </top>
      <bottom style="thin">
        <color indexed="25"/>
      </bottom>
      <diagonal/>
    </border>
    <border>
      <left style="thin">
        <color indexed="8"/>
      </left>
      <right style="thin">
        <color indexed="8"/>
      </right>
      <top style="thin">
        <color indexed="25"/>
      </top>
      <bottom style="thin">
        <color indexed="25"/>
      </bottom>
      <diagonal/>
    </border>
    <border>
      <left style="thin">
        <color indexed="8"/>
      </left>
      <right style="thin">
        <color indexed="10"/>
      </right>
      <top style="thin">
        <color indexed="25"/>
      </top>
      <bottom style="thin">
        <color indexed="25"/>
      </bottom>
      <diagonal/>
    </border>
    <border>
      <left style="thin">
        <color indexed="10"/>
      </left>
      <right style="thin">
        <color indexed="10"/>
      </right>
      <top style="thin">
        <color indexed="25"/>
      </top>
      <bottom style="thin">
        <color indexed="25"/>
      </bottom>
      <diagonal/>
    </border>
    <border>
      <left style="thin">
        <color indexed="10"/>
      </left>
      <right style="thick">
        <color indexed="9"/>
      </right>
      <top style="thin">
        <color indexed="25"/>
      </top>
      <bottom style="thin">
        <color indexed="25"/>
      </bottom>
      <diagonal/>
    </border>
    <border>
      <left style="thick">
        <color indexed="9"/>
      </left>
      <right style="thick">
        <color indexed="9"/>
      </right>
      <top style="thin">
        <color indexed="25"/>
      </top>
      <bottom style="thin">
        <color indexed="25"/>
      </bottom>
      <diagonal/>
    </border>
    <border>
      <left style="thick">
        <color indexed="9"/>
      </left>
      <right/>
      <top style="thin">
        <color indexed="25"/>
      </top>
      <bottom style="thin">
        <color indexed="25"/>
      </bottom>
      <diagonal/>
    </border>
    <border>
      <left/>
      <right style="thin">
        <color indexed="10"/>
      </right>
      <top style="thin">
        <color indexed="25"/>
      </top>
      <bottom style="thin">
        <color indexed="25"/>
      </bottom>
      <diagonal/>
    </border>
    <border>
      <left style="thin">
        <color indexed="10"/>
      </left>
      <right style="thin">
        <color indexed="25"/>
      </right>
      <top style="thin">
        <color indexed="25"/>
      </top>
      <bottom style="thin">
        <color indexed="25"/>
      </bottom>
      <diagonal/>
    </border>
    <border>
      <left style="thin">
        <color indexed="23"/>
      </left>
      <right style="thin">
        <color indexed="10"/>
      </right>
      <top style="thin">
        <color indexed="25"/>
      </top>
      <bottom style="thin">
        <color indexed="26"/>
      </bottom>
      <diagonal/>
    </border>
    <border>
      <left style="thin">
        <color indexed="10"/>
      </left>
      <right/>
      <top style="thin">
        <color indexed="25"/>
      </top>
      <bottom style="thin">
        <color indexed="26"/>
      </bottom>
      <diagonal/>
    </border>
    <border>
      <left/>
      <right/>
      <top style="thin">
        <color indexed="25"/>
      </top>
      <bottom style="thin">
        <color indexed="26"/>
      </bottom>
      <diagonal/>
    </border>
    <border>
      <left/>
      <right style="thin">
        <color indexed="8"/>
      </right>
      <top style="thin">
        <color indexed="25"/>
      </top>
      <bottom style="thin">
        <color indexed="26"/>
      </bottom>
      <diagonal/>
    </border>
    <border>
      <left style="thin">
        <color indexed="8"/>
      </left>
      <right style="thin">
        <color indexed="8"/>
      </right>
      <top style="thin">
        <color indexed="25"/>
      </top>
      <bottom style="thin">
        <color indexed="26"/>
      </bottom>
      <diagonal/>
    </border>
    <border>
      <left style="thin">
        <color indexed="8"/>
      </left>
      <right style="thin">
        <color indexed="10"/>
      </right>
      <top style="thin">
        <color indexed="25"/>
      </top>
      <bottom style="thin">
        <color indexed="26"/>
      </bottom>
      <diagonal/>
    </border>
    <border>
      <left style="thin">
        <color indexed="10"/>
      </left>
      <right style="thin">
        <color indexed="10"/>
      </right>
      <top style="thin">
        <color indexed="25"/>
      </top>
      <bottom style="thin">
        <color indexed="26"/>
      </bottom>
      <diagonal/>
    </border>
    <border>
      <left style="thin">
        <color indexed="10"/>
      </left>
      <right style="thick">
        <color indexed="9"/>
      </right>
      <top style="thin">
        <color indexed="25"/>
      </top>
      <bottom style="thin">
        <color indexed="26"/>
      </bottom>
      <diagonal/>
    </border>
    <border>
      <left style="thick">
        <color indexed="9"/>
      </left>
      <right style="thick">
        <color indexed="9"/>
      </right>
      <top style="thin">
        <color indexed="25"/>
      </top>
      <bottom style="thin">
        <color indexed="26"/>
      </bottom>
      <diagonal/>
    </border>
    <border>
      <left style="thick">
        <color indexed="9"/>
      </left>
      <right/>
      <top style="thin">
        <color indexed="25"/>
      </top>
      <bottom style="thin">
        <color indexed="26"/>
      </bottom>
      <diagonal/>
    </border>
    <border>
      <left/>
      <right style="thin">
        <color indexed="10"/>
      </right>
      <top style="thin">
        <color indexed="25"/>
      </top>
      <bottom style="thin">
        <color indexed="26"/>
      </bottom>
      <diagonal/>
    </border>
    <border>
      <left style="thin">
        <color indexed="10"/>
      </left>
      <right style="thin">
        <color indexed="23"/>
      </right>
      <top style="thin">
        <color indexed="25"/>
      </top>
      <bottom style="thin">
        <color indexed="26"/>
      </bottom>
      <diagonal/>
    </border>
    <border>
      <left style="thin">
        <color indexed="26"/>
      </left>
      <right style="thin">
        <color indexed="10"/>
      </right>
      <top style="thin">
        <color indexed="26"/>
      </top>
      <bottom style="thin">
        <color indexed="26"/>
      </bottom>
      <diagonal/>
    </border>
    <border>
      <left style="thin">
        <color indexed="10"/>
      </left>
      <right/>
      <top style="thin">
        <color indexed="26"/>
      </top>
      <bottom style="thin">
        <color indexed="26"/>
      </bottom>
      <diagonal/>
    </border>
    <border>
      <left/>
      <right/>
      <top style="thin">
        <color indexed="26"/>
      </top>
      <bottom style="thin">
        <color indexed="26"/>
      </bottom>
      <diagonal/>
    </border>
    <border>
      <left/>
      <right style="thin">
        <color indexed="8"/>
      </right>
      <top style="thin">
        <color indexed="26"/>
      </top>
      <bottom style="thin">
        <color indexed="26"/>
      </bottom>
      <diagonal/>
    </border>
    <border>
      <left style="thin">
        <color indexed="8"/>
      </left>
      <right style="thin">
        <color indexed="8"/>
      </right>
      <top style="thin">
        <color indexed="26"/>
      </top>
      <bottom style="thin">
        <color indexed="26"/>
      </bottom>
      <diagonal/>
    </border>
    <border>
      <left style="thin">
        <color indexed="8"/>
      </left>
      <right style="thin">
        <color indexed="10"/>
      </right>
      <top style="thin">
        <color indexed="26"/>
      </top>
      <bottom style="thin">
        <color indexed="26"/>
      </bottom>
      <diagonal/>
    </border>
    <border>
      <left style="thin">
        <color indexed="10"/>
      </left>
      <right style="thin">
        <color indexed="10"/>
      </right>
      <top style="thin">
        <color indexed="26"/>
      </top>
      <bottom style="thin">
        <color indexed="26"/>
      </bottom>
      <diagonal/>
    </border>
    <border>
      <left style="thin">
        <color indexed="10"/>
      </left>
      <right style="thick">
        <color indexed="9"/>
      </right>
      <top style="thin">
        <color indexed="26"/>
      </top>
      <bottom style="thin">
        <color indexed="26"/>
      </bottom>
      <diagonal/>
    </border>
    <border>
      <left style="thick">
        <color indexed="9"/>
      </left>
      <right style="thick">
        <color indexed="9"/>
      </right>
      <top style="thin">
        <color indexed="26"/>
      </top>
      <bottom style="thin">
        <color indexed="26"/>
      </bottom>
      <diagonal/>
    </border>
    <border>
      <left style="thick">
        <color indexed="9"/>
      </left>
      <right/>
      <top style="thin">
        <color indexed="26"/>
      </top>
      <bottom style="thin">
        <color indexed="26"/>
      </bottom>
      <diagonal/>
    </border>
    <border>
      <left/>
      <right style="thin">
        <color indexed="10"/>
      </right>
      <top style="thin">
        <color indexed="26"/>
      </top>
      <bottom style="thin">
        <color indexed="26"/>
      </bottom>
      <diagonal/>
    </border>
    <border>
      <left style="thin">
        <color indexed="10"/>
      </left>
      <right style="thin">
        <color indexed="26"/>
      </right>
      <top style="thin">
        <color indexed="26"/>
      </top>
      <bottom style="thin">
        <color indexed="26"/>
      </bottom>
      <diagonal/>
    </border>
    <border>
      <left style="thin">
        <color indexed="23"/>
      </left>
      <right style="thin">
        <color indexed="10"/>
      </right>
      <top style="thin">
        <color indexed="26"/>
      </top>
      <bottom style="thin">
        <color indexed="27"/>
      </bottom>
      <diagonal/>
    </border>
    <border>
      <left style="thin">
        <color indexed="10"/>
      </left>
      <right/>
      <top style="thin">
        <color indexed="26"/>
      </top>
      <bottom style="thin">
        <color indexed="27"/>
      </bottom>
      <diagonal/>
    </border>
    <border>
      <left/>
      <right/>
      <top style="thin">
        <color indexed="26"/>
      </top>
      <bottom style="thin">
        <color indexed="27"/>
      </bottom>
      <diagonal/>
    </border>
    <border>
      <left/>
      <right style="thin">
        <color indexed="8"/>
      </right>
      <top style="thin">
        <color indexed="26"/>
      </top>
      <bottom style="thin">
        <color indexed="27"/>
      </bottom>
      <diagonal/>
    </border>
    <border>
      <left style="thin">
        <color indexed="8"/>
      </left>
      <right style="thin">
        <color indexed="8"/>
      </right>
      <top style="thin">
        <color indexed="26"/>
      </top>
      <bottom style="thin">
        <color indexed="27"/>
      </bottom>
      <diagonal/>
    </border>
    <border>
      <left style="thin">
        <color indexed="8"/>
      </left>
      <right style="thin">
        <color indexed="10"/>
      </right>
      <top style="thin">
        <color indexed="26"/>
      </top>
      <bottom style="thin">
        <color indexed="27"/>
      </bottom>
      <diagonal/>
    </border>
    <border>
      <left style="thin">
        <color indexed="10"/>
      </left>
      <right style="thin">
        <color indexed="10"/>
      </right>
      <top style="thin">
        <color indexed="26"/>
      </top>
      <bottom style="thin">
        <color indexed="27"/>
      </bottom>
      <diagonal/>
    </border>
    <border>
      <left style="thin">
        <color indexed="10"/>
      </left>
      <right style="thick">
        <color indexed="9"/>
      </right>
      <top style="thin">
        <color indexed="26"/>
      </top>
      <bottom style="thin">
        <color indexed="27"/>
      </bottom>
      <diagonal/>
    </border>
    <border>
      <left style="thick">
        <color indexed="9"/>
      </left>
      <right style="thick">
        <color indexed="9"/>
      </right>
      <top style="thin">
        <color indexed="26"/>
      </top>
      <bottom style="thin">
        <color indexed="27"/>
      </bottom>
      <diagonal/>
    </border>
    <border>
      <left style="thick">
        <color indexed="9"/>
      </left>
      <right/>
      <top style="thin">
        <color indexed="26"/>
      </top>
      <bottom style="thin">
        <color indexed="27"/>
      </bottom>
      <diagonal/>
    </border>
    <border>
      <left/>
      <right style="thin">
        <color indexed="10"/>
      </right>
      <top style="thin">
        <color indexed="26"/>
      </top>
      <bottom style="thin">
        <color indexed="27"/>
      </bottom>
      <diagonal/>
    </border>
    <border>
      <left style="thin">
        <color indexed="10"/>
      </left>
      <right style="thin">
        <color indexed="23"/>
      </right>
      <top style="thin">
        <color indexed="26"/>
      </top>
      <bottom style="thin">
        <color indexed="27"/>
      </bottom>
      <diagonal/>
    </border>
    <border>
      <left style="thin">
        <color indexed="27"/>
      </left>
      <right style="thin">
        <color indexed="10"/>
      </right>
      <top style="thin">
        <color indexed="27"/>
      </top>
      <bottom style="thin">
        <color indexed="27"/>
      </bottom>
      <diagonal/>
    </border>
    <border>
      <left style="thin">
        <color indexed="10"/>
      </left>
      <right/>
      <top style="thin">
        <color indexed="27"/>
      </top>
      <bottom style="thin">
        <color indexed="27"/>
      </bottom>
      <diagonal/>
    </border>
    <border>
      <left/>
      <right/>
      <top style="thin">
        <color indexed="27"/>
      </top>
      <bottom style="thin">
        <color indexed="27"/>
      </bottom>
      <diagonal/>
    </border>
    <border>
      <left/>
      <right style="thin">
        <color indexed="8"/>
      </right>
      <top style="thin">
        <color indexed="27"/>
      </top>
      <bottom style="thin">
        <color indexed="27"/>
      </bottom>
      <diagonal/>
    </border>
    <border>
      <left style="thin">
        <color indexed="8"/>
      </left>
      <right style="thin">
        <color indexed="8"/>
      </right>
      <top style="thin">
        <color indexed="27"/>
      </top>
      <bottom style="thin">
        <color indexed="27"/>
      </bottom>
      <diagonal/>
    </border>
    <border>
      <left style="thin">
        <color indexed="8"/>
      </left>
      <right style="thin">
        <color indexed="10"/>
      </right>
      <top style="thin">
        <color indexed="27"/>
      </top>
      <bottom style="thin">
        <color indexed="27"/>
      </bottom>
      <diagonal/>
    </border>
    <border>
      <left style="thin">
        <color indexed="10"/>
      </left>
      <right style="thin">
        <color indexed="10"/>
      </right>
      <top style="thin">
        <color indexed="27"/>
      </top>
      <bottom style="thin">
        <color indexed="27"/>
      </bottom>
      <diagonal/>
    </border>
    <border>
      <left style="thin">
        <color indexed="10"/>
      </left>
      <right style="thick">
        <color indexed="9"/>
      </right>
      <top style="thin">
        <color indexed="27"/>
      </top>
      <bottom style="thin">
        <color indexed="27"/>
      </bottom>
      <diagonal/>
    </border>
    <border>
      <left style="thick">
        <color indexed="9"/>
      </left>
      <right style="thick">
        <color indexed="9"/>
      </right>
      <top style="thin">
        <color indexed="27"/>
      </top>
      <bottom style="thin">
        <color indexed="27"/>
      </bottom>
      <diagonal/>
    </border>
    <border>
      <left style="thick">
        <color indexed="9"/>
      </left>
      <right/>
      <top style="thin">
        <color indexed="27"/>
      </top>
      <bottom style="thin">
        <color indexed="27"/>
      </bottom>
      <diagonal/>
    </border>
    <border>
      <left/>
      <right style="thin">
        <color indexed="10"/>
      </right>
      <top style="thin">
        <color indexed="27"/>
      </top>
      <bottom style="thin">
        <color indexed="27"/>
      </bottom>
      <diagonal/>
    </border>
    <border>
      <left style="thin">
        <color indexed="10"/>
      </left>
      <right style="thin">
        <color indexed="27"/>
      </right>
      <top style="thin">
        <color indexed="27"/>
      </top>
      <bottom style="thin">
        <color indexed="27"/>
      </bottom>
      <diagonal/>
    </border>
    <border>
      <left style="thin">
        <color indexed="23"/>
      </left>
      <right style="thin">
        <color indexed="10"/>
      </right>
      <top style="thin">
        <color indexed="27"/>
      </top>
      <bottom style="thin">
        <color indexed="10"/>
      </bottom>
      <diagonal/>
    </border>
    <border>
      <left style="thin">
        <color indexed="10"/>
      </left>
      <right/>
      <top style="thin">
        <color indexed="27"/>
      </top>
      <bottom style="thin">
        <color indexed="10"/>
      </bottom>
      <diagonal/>
    </border>
    <border>
      <left/>
      <right/>
      <top style="thin">
        <color indexed="27"/>
      </top>
      <bottom/>
      <diagonal/>
    </border>
    <border>
      <left/>
      <right style="thin">
        <color indexed="8"/>
      </right>
      <top style="thin">
        <color indexed="27"/>
      </top>
      <bottom/>
      <diagonal/>
    </border>
    <border>
      <left style="thin">
        <color indexed="8"/>
      </left>
      <right style="thin">
        <color indexed="8"/>
      </right>
      <top style="thin">
        <color indexed="27"/>
      </top>
      <bottom/>
      <diagonal/>
    </border>
    <border>
      <left style="thin">
        <color indexed="8"/>
      </left>
      <right style="thin">
        <color indexed="10"/>
      </right>
      <top style="thin">
        <color indexed="27"/>
      </top>
      <bottom style="thin">
        <color indexed="10"/>
      </bottom>
      <diagonal/>
    </border>
    <border>
      <left style="thin">
        <color indexed="10"/>
      </left>
      <right style="thin">
        <color indexed="10"/>
      </right>
      <top style="thin">
        <color indexed="27"/>
      </top>
      <bottom style="thin">
        <color indexed="10"/>
      </bottom>
      <diagonal/>
    </border>
    <border>
      <left style="thin">
        <color indexed="10"/>
      </left>
      <right style="thick">
        <color indexed="9"/>
      </right>
      <top style="thin">
        <color indexed="27"/>
      </top>
      <bottom style="thin">
        <color indexed="10"/>
      </bottom>
      <diagonal/>
    </border>
    <border>
      <left style="thick">
        <color indexed="9"/>
      </left>
      <right style="thick">
        <color indexed="9"/>
      </right>
      <top style="thin">
        <color indexed="27"/>
      </top>
      <bottom style="thin">
        <color indexed="10"/>
      </bottom>
      <diagonal/>
    </border>
    <border>
      <left style="thick">
        <color indexed="9"/>
      </left>
      <right/>
      <top style="thin">
        <color indexed="27"/>
      </top>
      <bottom/>
      <diagonal/>
    </border>
    <border>
      <left/>
      <right style="thin">
        <color indexed="10"/>
      </right>
      <top style="thin">
        <color indexed="27"/>
      </top>
      <bottom style="thin">
        <color indexed="10"/>
      </bottom>
      <diagonal/>
    </border>
    <border>
      <left style="thin">
        <color indexed="10"/>
      </left>
      <right style="thin">
        <color indexed="23"/>
      </right>
      <top style="thin">
        <color indexed="27"/>
      </top>
      <bottom style="thin">
        <color indexed="10"/>
      </bottom>
      <diagonal/>
    </border>
    <border>
      <left style="thin">
        <color indexed="23"/>
      </left>
      <right style="thin">
        <color indexed="10"/>
      </right>
      <top style="thin">
        <color indexed="10"/>
      </top>
      <bottom style="thin">
        <color indexed="28"/>
      </bottom>
      <diagonal/>
    </border>
    <border>
      <left style="thin">
        <color indexed="10"/>
      </left>
      <right/>
      <top style="thin">
        <color indexed="10"/>
      </top>
      <bottom style="thin">
        <color indexed="28"/>
      </bottom>
      <diagonal/>
    </border>
    <border>
      <left/>
      <right/>
      <top/>
      <bottom style="thin">
        <color indexed="28"/>
      </bottom>
      <diagonal/>
    </border>
    <border>
      <left/>
      <right style="thin">
        <color indexed="8"/>
      </right>
      <top/>
      <bottom style="thin">
        <color indexed="28"/>
      </bottom>
      <diagonal/>
    </border>
    <border>
      <left style="thin">
        <color indexed="8"/>
      </left>
      <right style="thin">
        <color indexed="8"/>
      </right>
      <top/>
      <bottom style="thin">
        <color indexed="28"/>
      </bottom>
      <diagonal/>
    </border>
    <border>
      <left style="thin">
        <color indexed="8"/>
      </left>
      <right style="thin">
        <color indexed="10"/>
      </right>
      <top style="thin">
        <color indexed="10"/>
      </top>
      <bottom style="thin">
        <color indexed="28"/>
      </bottom>
      <diagonal/>
    </border>
    <border>
      <left style="thin">
        <color indexed="10"/>
      </left>
      <right style="thin">
        <color indexed="10"/>
      </right>
      <top style="thin">
        <color indexed="10"/>
      </top>
      <bottom style="thin">
        <color indexed="28"/>
      </bottom>
      <diagonal/>
    </border>
    <border>
      <left style="thin">
        <color indexed="10"/>
      </left>
      <right style="thick">
        <color indexed="9"/>
      </right>
      <top style="thin">
        <color indexed="10"/>
      </top>
      <bottom style="thin">
        <color indexed="28"/>
      </bottom>
      <diagonal/>
    </border>
    <border>
      <left style="thick">
        <color indexed="9"/>
      </left>
      <right style="thick">
        <color indexed="9"/>
      </right>
      <top style="thin">
        <color indexed="10"/>
      </top>
      <bottom style="thin">
        <color indexed="28"/>
      </bottom>
      <diagonal/>
    </border>
    <border>
      <left style="thick">
        <color indexed="9"/>
      </left>
      <right/>
      <top/>
      <bottom style="thin">
        <color indexed="28"/>
      </bottom>
      <diagonal/>
    </border>
    <border>
      <left/>
      <right style="thin">
        <color indexed="10"/>
      </right>
      <top style="thin">
        <color indexed="10"/>
      </top>
      <bottom style="thin">
        <color indexed="28"/>
      </bottom>
      <diagonal/>
    </border>
    <border>
      <left style="thin">
        <color indexed="10"/>
      </left>
      <right style="thin">
        <color indexed="23"/>
      </right>
      <top style="thin">
        <color indexed="10"/>
      </top>
      <bottom style="thin">
        <color indexed="28"/>
      </bottom>
      <diagonal/>
    </border>
    <border>
      <left style="thin">
        <color indexed="28"/>
      </left>
      <right style="thin">
        <color indexed="10"/>
      </right>
      <top style="thin">
        <color indexed="28"/>
      </top>
      <bottom style="thin">
        <color indexed="28"/>
      </bottom>
      <diagonal/>
    </border>
    <border>
      <left style="thin">
        <color indexed="10"/>
      </left>
      <right/>
      <top style="thin">
        <color indexed="28"/>
      </top>
      <bottom style="thin">
        <color indexed="28"/>
      </bottom>
      <diagonal/>
    </border>
    <border>
      <left/>
      <right/>
      <top style="thin">
        <color indexed="28"/>
      </top>
      <bottom style="thin">
        <color indexed="28"/>
      </bottom>
      <diagonal/>
    </border>
    <border>
      <left/>
      <right style="thin">
        <color indexed="8"/>
      </right>
      <top style="thin">
        <color indexed="28"/>
      </top>
      <bottom style="thin">
        <color indexed="28"/>
      </bottom>
      <diagonal/>
    </border>
    <border>
      <left style="thin">
        <color indexed="8"/>
      </left>
      <right style="thin">
        <color indexed="8"/>
      </right>
      <top style="thin">
        <color indexed="28"/>
      </top>
      <bottom style="thin">
        <color indexed="28"/>
      </bottom>
      <diagonal/>
    </border>
    <border>
      <left style="thin">
        <color indexed="8"/>
      </left>
      <right style="thin">
        <color indexed="10"/>
      </right>
      <top style="thin">
        <color indexed="28"/>
      </top>
      <bottom style="thin">
        <color indexed="28"/>
      </bottom>
      <diagonal/>
    </border>
    <border>
      <left style="thin">
        <color indexed="10"/>
      </left>
      <right style="thin">
        <color indexed="10"/>
      </right>
      <top style="thin">
        <color indexed="28"/>
      </top>
      <bottom style="thin">
        <color indexed="28"/>
      </bottom>
      <diagonal/>
    </border>
    <border>
      <left style="thin">
        <color indexed="10"/>
      </left>
      <right style="thick">
        <color indexed="9"/>
      </right>
      <top style="thin">
        <color indexed="28"/>
      </top>
      <bottom style="thin">
        <color indexed="28"/>
      </bottom>
      <diagonal/>
    </border>
    <border>
      <left style="thick">
        <color indexed="9"/>
      </left>
      <right style="thick">
        <color indexed="9"/>
      </right>
      <top style="thin">
        <color indexed="28"/>
      </top>
      <bottom style="thin">
        <color indexed="28"/>
      </bottom>
      <diagonal/>
    </border>
    <border>
      <left style="thick">
        <color indexed="9"/>
      </left>
      <right/>
      <top style="thin">
        <color indexed="28"/>
      </top>
      <bottom style="thin">
        <color indexed="28"/>
      </bottom>
      <diagonal/>
    </border>
    <border>
      <left/>
      <right style="thin">
        <color indexed="10"/>
      </right>
      <top style="thin">
        <color indexed="28"/>
      </top>
      <bottom style="thin">
        <color indexed="28"/>
      </bottom>
      <diagonal/>
    </border>
    <border>
      <left style="thin">
        <color indexed="10"/>
      </left>
      <right style="thin">
        <color indexed="28"/>
      </right>
      <top style="thin">
        <color indexed="28"/>
      </top>
      <bottom style="thin">
        <color indexed="28"/>
      </bottom>
      <diagonal/>
    </border>
    <border>
      <left style="thin">
        <color indexed="23"/>
      </left>
      <right style="thin">
        <color indexed="10"/>
      </right>
      <top style="thin">
        <color indexed="28"/>
      </top>
      <bottom style="thin">
        <color indexed="10"/>
      </bottom>
      <diagonal/>
    </border>
    <border>
      <left style="thin">
        <color indexed="10"/>
      </left>
      <right/>
      <top style="thin">
        <color indexed="28"/>
      </top>
      <bottom style="thin">
        <color indexed="10"/>
      </bottom>
      <diagonal/>
    </border>
    <border>
      <left/>
      <right/>
      <top style="thin">
        <color indexed="28"/>
      </top>
      <bottom/>
      <diagonal/>
    </border>
    <border>
      <left/>
      <right style="thin">
        <color indexed="8"/>
      </right>
      <top style="thin">
        <color indexed="28"/>
      </top>
      <bottom/>
      <diagonal/>
    </border>
    <border>
      <left style="thin">
        <color indexed="8"/>
      </left>
      <right style="thin">
        <color indexed="8"/>
      </right>
      <top style="thin">
        <color indexed="28"/>
      </top>
      <bottom/>
      <diagonal/>
    </border>
    <border>
      <left style="thin">
        <color indexed="8"/>
      </left>
      <right style="thin">
        <color indexed="10"/>
      </right>
      <top style="thin">
        <color indexed="28"/>
      </top>
      <bottom style="thin">
        <color indexed="10"/>
      </bottom>
      <diagonal/>
    </border>
    <border>
      <left style="thin">
        <color indexed="10"/>
      </left>
      <right style="thin">
        <color indexed="10"/>
      </right>
      <top style="thin">
        <color indexed="28"/>
      </top>
      <bottom style="thin">
        <color indexed="10"/>
      </bottom>
      <diagonal/>
    </border>
    <border>
      <left style="thin">
        <color indexed="10"/>
      </left>
      <right style="thick">
        <color indexed="9"/>
      </right>
      <top style="thin">
        <color indexed="28"/>
      </top>
      <bottom style="thin">
        <color indexed="10"/>
      </bottom>
      <diagonal/>
    </border>
    <border>
      <left style="thick">
        <color indexed="9"/>
      </left>
      <right style="thick">
        <color indexed="9"/>
      </right>
      <top style="thin">
        <color indexed="28"/>
      </top>
      <bottom style="thin">
        <color indexed="10"/>
      </bottom>
      <diagonal/>
    </border>
    <border>
      <left style="thick">
        <color indexed="9"/>
      </left>
      <right/>
      <top style="thin">
        <color indexed="28"/>
      </top>
      <bottom/>
      <diagonal/>
    </border>
    <border>
      <left/>
      <right style="thin">
        <color indexed="10"/>
      </right>
      <top style="thin">
        <color indexed="28"/>
      </top>
      <bottom style="thin">
        <color indexed="10"/>
      </bottom>
      <diagonal/>
    </border>
    <border>
      <left style="thin">
        <color indexed="10"/>
      </left>
      <right style="thin">
        <color indexed="23"/>
      </right>
      <top style="thin">
        <color indexed="28"/>
      </top>
      <bottom style="thin">
        <color indexed="10"/>
      </bottom>
      <diagonal/>
    </border>
    <border>
      <left/>
      <right style="thin">
        <color indexed="8"/>
      </right>
      <top/>
      <bottom style="thin">
        <color indexed="10"/>
      </bottom>
      <diagonal/>
    </border>
    <border>
      <left style="thin">
        <color indexed="23"/>
      </left>
      <right style="thin">
        <color indexed="10"/>
      </right>
      <top style="thin">
        <color indexed="10"/>
      </top>
      <bottom style="thin">
        <color indexed="23"/>
      </bottom>
      <diagonal/>
    </border>
    <border>
      <left style="thin">
        <color indexed="10"/>
      </left>
      <right style="thin">
        <color indexed="10"/>
      </right>
      <top style="thin">
        <color indexed="10"/>
      </top>
      <bottom style="thin">
        <color indexed="23"/>
      </bottom>
      <diagonal/>
    </border>
    <border>
      <left style="thin">
        <color indexed="10"/>
      </left>
      <right style="thin">
        <color indexed="23"/>
      </right>
      <top style="thin">
        <color indexed="10"/>
      </top>
      <bottom style="thin">
        <color indexed="23"/>
      </bottom>
      <diagonal/>
    </border>
    <border>
      <left style="thin">
        <color indexed="29"/>
      </left>
      <right style="thin">
        <color indexed="10"/>
      </right>
      <top style="thin">
        <color indexed="29"/>
      </top>
      <bottom style="thin">
        <color indexed="10"/>
      </bottom>
      <diagonal/>
    </border>
    <border>
      <left style="thin">
        <color indexed="10"/>
      </left>
      <right style="thin">
        <color indexed="10"/>
      </right>
      <top style="thin">
        <color indexed="29"/>
      </top>
      <bottom style="thin">
        <color indexed="10"/>
      </bottom>
      <diagonal/>
    </border>
    <border>
      <left style="thin">
        <color indexed="10"/>
      </left>
      <right style="thin">
        <color indexed="29"/>
      </right>
      <top style="thin">
        <color indexed="29"/>
      </top>
      <bottom style="thin">
        <color indexed="10"/>
      </bottom>
      <diagonal/>
    </border>
    <border>
      <left style="thin">
        <color indexed="29"/>
      </left>
      <right style="thin">
        <color indexed="10"/>
      </right>
      <top style="thin">
        <color indexed="10"/>
      </top>
      <bottom/>
      <diagonal/>
    </border>
    <border>
      <left style="thin">
        <color indexed="10"/>
      </left>
      <right style="thin">
        <color indexed="29"/>
      </right>
      <top style="thin">
        <color indexed="10"/>
      </top>
      <bottom style="thin">
        <color indexed="10"/>
      </bottom>
      <diagonal/>
    </border>
    <border>
      <left style="thin">
        <color indexed="29"/>
      </left>
      <right/>
      <top/>
      <bottom/>
      <diagonal/>
    </border>
    <border>
      <left style="thin">
        <color indexed="29"/>
      </left>
      <right style="thin">
        <color indexed="10"/>
      </right>
      <top/>
      <bottom style="thin">
        <color indexed="10"/>
      </bottom>
      <diagonal/>
    </border>
    <border>
      <left style="thin">
        <color indexed="29"/>
      </left>
      <right style="thin">
        <color indexed="10"/>
      </right>
      <top style="thin">
        <color indexed="10"/>
      </top>
      <bottom style="thin">
        <color indexed="10"/>
      </bottom>
      <diagonal/>
    </border>
    <border>
      <left style="thin">
        <color indexed="29"/>
      </left>
      <right style="thin">
        <color indexed="10"/>
      </right>
      <top style="thin">
        <color indexed="10"/>
      </top>
      <bottom style="thin">
        <color indexed="30"/>
      </bottom>
      <diagonal/>
    </border>
    <border>
      <left style="thin">
        <color indexed="30"/>
      </left>
      <right style="thin">
        <color indexed="30"/>
      </right>
      <top style="thin">
        <color indexed="30"/>
      </top>
      <bottom style="thin">
        <color indexed="30"/>
      </bottom>
      <diagonal/>
    </border>
    <border>
      <left style="thin">
        <color indexed="30"/>
      </left>
      <right/>
      <top style="thin">
        <color indexed="10"/>
      </top>
      <bottom style="thin">
        <color indexed="10"/>
      </bottom>
      <diagonal/>
    </border>
    <border>
      <left style="thin">
        <color indexed="29"/>
      </left>
      <right style="thin">
        <color indexed="10"/>
      </right>
      <top style="thin">
        <color indexed="30"/>
      </top>
      <bottom style="thin">
        <color indexed="10"/>
      </bottom>
      <diagonal/>
    </border>
    <border>
      <left style="thin">
        <color indexed="29"/>
      </left>
      <right style="thin">
        <color indexed="10"/>
      </right>
      <top style="thin">
        <color indexed="10"/>
      </top>
      <bottom style="thin">
        <color indexed="29"/>
      </bottom>
      <diagonal/>
    </border>
    <border>
      <left style="thin">
        <color indexed="10"/>
      </left>
      <right style="thin">
        <color indexed="10"/>
      </right>
      <top style="thin">
        <color indexed="10"/>
      </top>
      <bottom style="thin">
        <color indexed="29"/>
      </bottom>
      <diagonal/>
    </border>
    <border>
      <left style="thin">
        <color indexed="10"/>
      </left>
      <right style="thin">
        <color indexed="29"/>
      </right>
      <top style="thin">
        <color indexed="10"/>
      </top>
      <bottom style="thin">
        <color indexed="29"/>
      </bottom>
      <diagonal/>
    </border>
    <border>
      <left style="thin">
        <color indexed="10"/>
      </left>
      <right/>
      <top style="thin">
        <color indexed="29"/>
      </top>
      <bottom/>
      <diagonal/>
    </border>
    <border>
      <left/>
      <right/>
      <top style="thin">
        <color indexed="29"/>
      </top>
      <bottom/>
      <diagonal/>
    </border>
    <border>
      <left/>
      <right style="thin">
        <color indexed="10"/>
      </right>
      <top style="thin">
        <color indexed="29"/>
      </top>
      <bottom/>
      <diagonal/>
    </border>
    <border>
      <left/>
      <right style="thin">
        <color indexed="10"/>
      </right>
      <top style="thin">
        <color indexed="10"/>
      </top>
      <bottom style="thin">
        <color indexed="8"/>
      </bottom>
      <diagonal/>
    </border>
    <border>
      <left/>
      <right style="thin">
        <color indexed="10"/>
      </right>
      <top style="thin">
        <color indexed="8"/>
      </top>
      <bottom style="thin">
        <color indexed="10"/>
      </bottom>
      <diagonal/>
    </border>
    <border>
      <left/>
      <right style="thin">
        <color indexed="10"/>
      </right>
      <top style="thin">
        <color indexed="27"/>
      </top>
      <bottom/>
      <diagonal/>
    </border>
    <border>
      <left style="thin">
        <color indexed="10"/>
      </left>
      <right/>
      <top style="thin">
        <color indexed="27"/>
      </top>
      <bottom/>
      <diagonal/>
    </border>
    <border>
      <left style="thin">
        <color indexed="8"/>
      </left>
      <right style="thin">
        <color indexed="10"/>
      </right>
      <top style="thin">
        <color indexed="27"/>
      </top>
      <bottom/>
      <diagonal/>
    </border>
    <border>
      <left style="thin">
        <color indexed="10"/>
      </left>
      <right style="thin">
        <color indexed="10"/>
      </right>
      <top style="thin">
        <color indexed="27"/>
      </top>
      <bottom/>
      <diagonal/>
    </border>
    <border>
      <left style="thin">
        <color indexed="10"/>
      </left>
      <right style="thick">
        <color indexed="9"/>
      </right>
      <top style="thin">
        <color indexed="27"/>
      </top>
      <bottom/>
      <diagonal/>
    </border>
    <border>
      <left style="thick">
        <color indexed="9"/>
      </left>
      <right style="thick">
        <color indexed="9"/>
      </right>
      <top style="thin">
        <color indexed="27"/>
      </top>
      <bottom/>
      <diagonal/>
    </border>
    <border>
      <left/>
      <right/>
      <top style="thin">
        <color indexed="10"/>
      </top>
      <bottom style="thin">
        <color indexed="10"/>
      </bottom>
      <diagonal/>
    </border>
  </borders>
  <cellStyleXfs count="1">
    <xf numFmtId="0" fontId="0" fillId="0" borderId="0" applyNumberFormat="0" applyFill="0" applyBorder="0" applyProtection="0"/>
  </cellStyleXfs>
  <cellXfs count="675">
    <xf numFmtId="0" fontId="0" fillId="0" borderId="0" xfId="0" applyFont="1" applyAlignment="1"/>
    <xf numFmtId="0" fontId="0" fillId="0" borderId="0" xfId="0" applyNumberFormat="1" applyFont="1" applyAlignment="1"/>
    <xf numFmtId="0" fontId="0" fillId="2" borderId="1" xfId="0" applyNumberFormat="1" applyFont="1" applyFill="1" applyBorder="1" applyAlignment="1"/>
    <xf numFmtId="0" fontId="0" fillId="2" borderId="2" xfId="0" applyNumberFormat="1" applyFont="1" applyFill="1" applyBorder="1" applyAlignment="1"/>
    <xf numFmtId="0" fontId="0" fillId="2" borderId="3" xfId="0" applyNumberFormat="1" applyFont="1" applyFill="1" applyBorder="1" applyAlignment="1"/>
    <xf numFmtId="0" fontId="0" fillId="2" borderId="4" xfId="0" applyNumberFormat="1" applyFont="1" applyFill="1" applyBorder="1" applyAlignment="1"/>
    <xf numFmtId="0" fontId="0" fillId="2" borderId="5" xfId="0" applyNumberFormat="1" applyFont="1" applyFill="1" applyBorder="1" applyAlignment="1"/>
    <xf numFmtId="0" fontId="0" fillId="2" borderId="6" xfId="0" applyNumberFormat="1" applyFont="1" applyFill="1" applyBorder="1" applyAlignment="1"/>
    <xf numFmtId="49" fontId="2" fillId="2" borderId="5" xfId="0" applyNumberFormat="1" applyFont="1" applyFill="1" applyBorder="1" applyAlignment="1"/>
    <xf numFmtId="49" fontId="1" fillId="3" borderId="5" xfId="0" applyNumberFormat="1" applyFont="1" applyFill="1" applyBorder="1" applyAlignment="1"/>
    <xf numFmtId="0" fontId="1" fillId="3" borderId="5" xfId="0" applyNumberFormat="1" applyFont="1" applyFill="1" applyBorder="1" applyAlignment="1"/>
    <xf numFmtId="0" fontId="1" fillId="4" borderId="5" xfId="0" applyNumberFormat="1" applyFont="1" applyFill="1" applyBorder="1" applyAlignment="1"/>
    <xf numFmtId="49" fontId="1" fillId="4" borderId="5" xfId="0" applyNumberFormat="1" applyFont="1" applyFill="1" applyBorder="1" applyAlignment="1"/>
    <xf numFmtId="49" fontId="3" fillId="4" borderId="5" xfId="0" applyNumberFormat="1" applyFont="1" applyFill="1" applyBorder="1" applyAlignment="1"/>
    <xf numFmtId="0" fontId="0" fillId="2" borderId="7" xfId="0" applyNumberFormat="1" applyFont="1" applyFill="1" applyBorder="1" applyAlignment="1"/>
    <xf numFmtId="0" fontId="1" fillId="4" borderId="8" xfId="0" applyNumberFormat="1" applyFont="1" applyFill="1" applyBorder="1" applyAlignment="1"/>
    <xf numFmtId="49" fontId="1" fillId="4" borderId="8" xfId="0" applyNumberFormat="1" applyFont="1" applyFill="1" applyBorder="1" applyAlignment="1"/>
    <xf numFmtId="49" fontId="3" fillId="4" borderId="8" xfId="0" applyNumberFormat="1" applyFont="1" applyFill="1" applyBorder="1" applyAlignment="1"/>
    <xf numFmtId="0" fontId="0" fillId="2" borderId="9" xfId="0" applyNumberFormat="1" applyFont="1" applyFill="1" applyBorder="1" applyAlignment="1"/>
    <xf numFmtId="0" fontId="0" fillId="2" borderId="8" xfId="0" applyNumberFormat="1" applyFont="1" applyFill="1" applyBorder="1" applyAlignment="1"/>
    <xf numFmtId="0" fontId="0" fillId="0" borderId="0" xfId="0" applyNumberFormat="1" applyFont="1" applyAlignment="1"/>
    <xf numFmtId="0" fontId="5" fillId="6" borderId="1" xfId="0" applyNumberFormat="1" applyFont="1" applyFill="1" applyBorder="1" applyAlignment="1"/>
    <xf numFmtId="49" fontId="1" fillId="6" borderId="2" xfId="0" applyNumberFormat="1" applyFont="1" applyFill="1" applyBorder="1" applyAlignment="1"/>
    <xf numFmtId="0" fontId="1" fillId="6" borderId="2" xfId="0" applyNumberFormat="1" applyFont="1" applyFill="1" applyBorder="1" applyAlignment="1"/>
    <xf numFmtId="0" fontId="1" fillId="2" borderId="12" xfId="0" applyNumberFormat="1" applyFont="1" applyFill="1" applyBorder="1" applyAlignment="1"/>
    <xf numFmtId="0" fontId="1" fillId="2" borderId="13" xfId="0" applyNumberFormat="1" applyFont="1" applyFill="1" applyBorder="1" applyAlignment="1"/>
    <xf numFmtId="0" fontId="0" fillId="2" borderId="13" xfId="0" applyNumberFormat="1" applyFont="1" applyFill="1" applyBorder="1" applyAlignment="1"/>
    <xf numFmtId="49" fontId="5" fillId="2" borderId="14" xfId="0" applyNumberFormat="1" applyFont="1" applyFill="1" applyBorder="1" applyAlignment="1"/>
    <xf numFmtId="0" fontId="1" fillId="2" borderId="14" xfId="0" applyNumberFormat="1" applyFont="1" applyFill="1" applyBorder="1" applyAlignment="1"/>
    <xf numFmtId="0" fontId="0" fillId="2" borderId="14" xfId="0" applyNumberFormat="1" applyFont="1" applyFill="1" applyBorder="1" applyAlignment="1"/>
    <xf numFmtId="49" fontId="5" fillId="2" borderId="13" xfId="0" applyNumberFormat="1" applyFont="1" applyFill="1" applyBorder="1" applyAlignment="1"/>
    <xf numFmtId="0" fontId="6" fillId="2" borderId="13" xfId="0" applyNumberFormat="1" applyFont="1" applyFill="1" applyBorder="1" applyAlignment="1"/>
    <xf numFmtId="0" fontId="6" fillId="2" borderId="19" xfId="0" applyNumberFormat="1" applyFont="1" applyFill="1" applyBorder="1" applyAlignment="1">
      <alignment horizontal="center"/>
    </xf>
    <xf numFmtId="49" fontId="6" fillId="2" borderId="19" xfId="0" applyNumberFormat="1" applyFont="1" applyFill="1" applyBorder="1" applyAlignment="1">
      <alignment horizontal="center"/>
    </xf>
    <xf numFmtId="49" fontId="6" fillId="2" borderId="13" xfId="0" applyNumberFormat="1" applyFont="1" applyFill="1" applyBorder="1" applyAlignment="1"/>
    <xf numFmtId="0" fontId="6" fillId="2" borderId="10" xfId="0" applyNumberFormat="1" applyFont="1" applyFill="1" applyBorder="1" applyAlignment="1">
      <alignment horizontal="center"/>
    </xf>
    <xf numFmtId="0" fontId="6" fillId="2" borderId="13" xfId="0" applyNumberFormat="1" applyFont="1" applyFill="1" applyBorder="1" applyAlignment="1">
      <alignment horizontal="center"/>
    </xf>
    <xf numFmtId="0" fontId="6" fillId="2" borderId="26" xfId="0" applyNumberFormat="1" applyFont="1" applyFill="1" applyBorder="1" applyAlignment="1">
      <alignment horizontal="center"/>
    </xf>
    <xf numFmtId="0" fontId="6" fillId="2" borderId="27" xfId="0" applyNumberFormat="1" applyFont="1" applyFill="1" applyBorder="1" applyAlignment="1">
      <alignment horizontal="center"/>
    </xf>
    <xf numFmtId="0" fontId="6" fillId="2" borderId="28" xfId="0" applyNumberFormat="1" applyFont="1" applyFill="1" applyBorder="1" applyAlignment="1">
      <alignment horizontal="center"/>
    </xf>
    <xf numFmtId="49" fontId="0" fillId="2" borderId="13" xfId="0" applyNumberFormat="1" applyFont="1" applyFill="1" applyBorder="1" applyAlignment="1"/>
    <xf numFmtId="49" fontId="0" fillId="2" borderId="29" xfId="0" applyNumberFormat="1" applyFont="1" applyFill="1" applyBorder="1" applyAlignment="1">
      <alignment horizontal="left"/>
    </xf>
    <xf numFmtId="3" fontId="0" fillId="5" borderId="5" xfId="0" applyNumberFormat="1" applyFont="1" applyFill="1" applyBorder="1" applyAlignment="1">
      <alignment horizontal="right"/>
    </xf>
    <xf numFmtId="164" fontId="0" fillId="2" borderId="13" xfId="0" applyNumberFormat="1" applyFont="1" applyFill="1" applyBorder="1" applyAlignment="1"/>
    <xf numFmtId="164" fontId="0" fillId="2" borderId="26" xfId="0" applyNumberFormat="1" applyFont="1" applyFill="1" applyBorder="1" applyAlignment="1"/>
    <xf numFmtId="9" fontId="0" fillId="2" borderId="27" xfId="0" applyNumberFormat="1" applyFont="1" applyFill="1" applyBorder="1" applyAlignment="1">
      <alignment horizontal="right"/>
    </xf>
    <xf numFmtId="9" fontId="0" fillId="6" borderId="32" xfId="0" applyNumberFormat="1" applyFont="1" applyFill="1" applyBorder="1" applyAlignment="1"/>
    <xf numFmtId="9" fontId="0" fillId="6" borderId="5" xfId="0" applyNumberFormat="1" applyFont="1" applyFill="1" applyBorder="1" applyAlignment="1"/>
    <xf numFmtId="165" fontId="0" fillId="6" borderId="33" xfId="0" applyNumberFormat="1" applyFont="1" applyFill="1" applyBorder="1" applyAlignment="1"/>
    <xf numFmtId="49" fontId="0" fillId="2" borderId="29" xfId="0" applyNumberFormat="1" applyFont="1" applyFill="1" applyBorder="1" applyAlignment="1"/>
    <xf numFmtId="0" fontId="0" fillId="2" borderId="26" xfId="0" applyNumberFormat="1" applyFont="1" applyFill="1" applyBorder="1" applyAlignment="1"/>
    <xf numFmtId="49" fontId="0" fillId="2" borderId="27" xfId="0" applyNumberFormat="1" applyFont="1" applyFill="1" applyBorder="1" applyAlignment="1">
      <alignment horizontal="right"/>
    </xf>
    <xf numFmtId="9" fontId="7" fillId="6" borderId="32" xfId="0" applyNumberFormat="1" applyFont="1" applyFill="1" applyBorder="1" applyAlignment="1"/>
    <xf numFmtId="0" fontId="7" fillId="2" borderId="13" xfId="0" applyNumberFormat="1" applyFont="1" applyFill="1" applyBorder="1" applyAlignment="1"/>
    <xf numFmtId="49" fontId="0" fillId="6" borderId="33" xfId="0" applyNumberFormat="1" applyFont="1" applyFill="1" applyBorder="1" applyAlignment="1"/>
    <xf numFmtId="49" fontId="0" fillId="6" borderId="32" xfId="0" applyNumberFormat="1" applyFont="1" applyFill="1" applyBorder="1" applyAlignment="1"/>
    <xf numFmtId="49" fontId="0" fillId="2" borderId="26" xfId="0" applyNumberFormat="1" applyFont="1" applyFill="1" applyBorder="1" applyAlignment="1"/>
    <xf numFmtId="164" fontId="6" fillId="2" borderId="14" xfId="0" applyNumberFormat="1" applyFont="1" applyFill="1" applyBorder="1" applyAlignment="1">
      <alignment horizontal="right"/>
    </xf>
    <xf numFmtId="164" fontId="6" fillId="2" borderId="13" xfId="0" applyNumberFormat="1" applyFont="1" applyFill="1" applyBorder="1" applyAlignment="1"/>
    <xf numFmtId="164" fontId="6" fillId="2" borderId="26" xfId="0" applyNumberFormat="1" applyFont="1" applyFill="1" applyBorder="1" applyAlignment="1"/>
    <xf numFmtId="9" fontId="6" fillId="2" borderId="27" xfId="0" applyNumberFormat="1" applyFont="1" applyFill="1" applyBorder="1" applyAlignment="1">
      <alignment horizontal="right"/>
    </xf>
    <xf numFmtId="9" fontId="6" fillId="2" borderId="36" xfId="0" applyNumberFormat="1" applyFont="1" applyFill="1" applyBorder="1" applyAlignment="1"/>
    <xf numFmtId="9" fontId="6" fillId="2" borderId="14" xfId="0" applyNumberFormat="1" applyFont="1" applyFill="1" applyBorder="1" applyAlignment="1"/>
    <xf numFmtId="165" fontId="6" fillId="2" borderId="14" xfId="0" applyNumberFormat="1" applyFont="1" applyFill="1" applyBorder="1" applyAlignment="1"/>
    <xf numFmtId="9" fontId="0" fillId="2" borderId="13" xfId="0" applyNumberFormat="1" applyFont="1" applyFill="1" applyBorder="1" applyAlignment="1">
      <alignment horizontal="right"/>
    </xf>
    <xf numFmtId="9" fontId="0" fillId="2" borderId="13" xfId="0" applyNumberFormat="1" applyFont="1" applyFill="1" applyBorder="1" applyAlignment="1"/>
    <xf numFmtId="3" fontId="0" fillId="2" borderId="10" xfId="0" applyNumberFormat="1" applyFont="1" applyFill="1" applyBorder="1" applyAlignment="1">
      <alignment horizontal="right"/>
    </xf>
    <xf numFmtId="167" fontId="0" fillId="2" borderId="10" xfId="0" applyNumberFormat="1" applyFont="1" applyFill="1" applyBorder="1" applyAlignment="1">
      <alignment horizontal="right"/>
    </xf>
    <xf numFmtId="166" fontId="0" fillId="2" borderId="13" xfId="0" applyNumberFormat="1" applyFont="1" applyFill="1" applyBorder="1" applyAlignment="1"/>
    <xf numFmtId="9" fontId="6" fillId="2" borderId="10" xfId="0" applyNumberFormat="1" applyFont="1" applyFill="1" applyBorder="1" applyAlignment="1"/>
    <xf numFmtId="9" fontId="0" fillId="2" borderId="10" xfId="0" applyNumberFormat="1" applyFont="1" applyFill="1" applyBorder="1" applyAlignment="1"/>
    <xf numFmtId="166" fontId="0" fillId="2" borderId="10" xfId="0" applyNumberFormat="1" applyFont="1" applyFill="1" applyBorder="1" applyAlignment="1"/>
    <xf numFmtId="168" fontId="0" fillId="2" borderId="25" xfId="0" applyNumberFormat="1" applyFont="1" applyFill="1" applyBorder="1" applyAlignment="1"/>
    <xf numFmtId="168" fontId="0" fillId="2" borderId="13" xfId="0" applyNumberFormat="1" applyFont="1" applyFill="1" applyBorder="1" applyAlignment="1"/>
    <xf numFmtId="168" fontId="0" fillId="2" borderId="26" xfId="0" applyNumberFormat="1" applyFont="1" applyFill="1" applyBorder="1" applyAlignment="1"/>
    <xf numFmtId="166" fontId="0" fillId="6" borderId="5" xfId="0" applyNumberFormat="1" applyFont="1" applyFill="1" applyBorder="1" applyAlignment="1"/>
    <xf numFmtId="166" fontId="0" fillId="2" borderId="12" xfId="0" applyNumberFormat="1" applyFont="1" applyFill="1" applyBorder="1" applyAlignment="1"/>
    <xf numFmtId="49" fontId="0" fillId="6" borderId="5" xfId="0" applyNumberFormat="1" applyFont="1" applyFill="1" applyBorder="1" applyAlignment="1"/>
    <xf numFmtId="168" fontId="0" fillId="2" borderId="13" xfId="0" applyNumberFormat="1" applyFont="1" applyFill="1" applyBorder="1" applyAlignment="1">
      <alignment horizontal="left"/>
    </xf>
    <xf numFmtId="0" fontId="0" fillId="2" borderId="10" xfId="0" applyNumberFormat="1" applyFont="1" applyFill="1" applyBorder="1" applyAlignment="1"/>
    <xf numFmtId="0" fontId="0" fillId="2" borderId="40" xfId="0" applyNumberFormat="1" applyFont="1" applyFill="1" applyBorder="1" applyAlignment="1"/>
    <xf numFmtId="0" fontId="0" fillId="2" borderId="44" xfId="0" applyNumberFormat="1" applyFont="1" applyFill="1" applyBorder="1" applyAlignment="1"/>
    <xf numFmtId="0" fontId="0" fillId="2" borderId="27" xfId="0" applyNumberFormat="1" applyFont="1" applyFill="1" applyBorder="1" applyAlignment="1">
      <alignment horizontal="right"/>
    </xf>
    <xf numFmtId="166" fontId="6" fillId="2" borderId="14" xfId="0" applyNumberFormat="1" applyFont="1" applyFill="1" applyBorder="1" applyAlignment="1"/>
    <xf numFmtId="166" fontId="6" fillId="2" borderId="13" xfId="0" applyNumberFormat="1" applyFont="1" applyFill="1" applyBorder="1" applyAlignment="1"/>
    <xf numFmtId="1" fontId="6" fillId="2" borderId="13" xfId="0" applyNumberFormat="1" applyFont="1" applyFill="1" applyBorder="1" applyAlignment="1"/>
    <xf numFmtId="1" fontId="6" fillId="2" borderId="13" xfId="0" applyNumberFormat="1" applyFont="1" applyFill="1" applyBorder="1" applyAlignment="1">
      <alignment horizontal="center"/>
    </xf>
    <xf numFmtId="164" fontId="6" fillId="2" borderId="38" xfId="0" applyNumberFormat="1" applyFont="1" applyFill="1" applyBorder="1" applyAlignment="1"/>
    <xf numFmtId="49" fontId="0" fillId="2" borderId="29" xfId="0" applyNumberFormat="1" applyFont="1" applyFill="1" applyBorder="1" applyAlignment="1">
      <alignment wrapText="1"/>
    </xf>
    <xf numFmtId="166" fontId="0" fillId="5" borderId="5" xfId="0" applyNumberFormat="1" applyFont="1" applyFill="1" applyBorder="1" applyAlignment="1">
      <alignment horizontal="right"/>
    </xf>
    <xf numFmtId="166" fontId="7" fillId="2" borderId="13" xfId="0" applyNumberFormat="1" applyFont="1" applyFill="1" applyBorder="1" applyAlignment="1"/>
    <xf numFmtId="166" fontId="0" fillId="6" borderId="5" xfId="0" applyNumberFormat="1" applyFont="1" applyFill="1" applyBorder="1" applyAlignment="1">
      <alignment horizontal="right"/>
    </xf>
    <xf numFmtId="166" fontId="7" fillId="2" borderId="12" xfId="0" applyNumberFormat="1" applyFont="1" applyFill="1" applyBorder="1" applyAlignment="1"/>
    <xf numFmtId="49" fontId="6" fillId="2" borderId="29" xfId="0" applyNumberFormat="1" applyFont="1" applyFill="1" applyBorder="1" applyAlignment="1">
      <alignment wrapText="1"/>
    </xf>
    <xf numFmtId="164" fontId="6" fillId="5" borderId="5" xfId="0" applyNumberFormat="1" applyFont="1" applyFill="1" applyBorder="1" applyAlignment="1">
      <alignment horizontal="right"/>
    </xf>
    <xf numFmtId="164" fontId="11" fillId="2" borderId="13" xfId="0" applyNumberFormat="1" applyFont="1" applyFill="1" applyBorder="1" applyAlignment="1"/>
    <xf numFmtId="167" fontId="0" fillId="2" borderId="14" xfId="0" applyNumberFormat="1" applyFont="1" applyFill="1" applyBorder="1" applyAlignment="1"/>
    <xf numFmtId="167" fontId="0" fillId="2" borderId="13" xfId="0" applyNumberFormat="1" applyFont="1" applyFill="1" applyBorder="1" applyAlignment="1"/>
    <xf numFmtId="0" fontId="6" fillId="2" borderId="13" xfId="0" applyNumberFormat="1" applyFont="1" applyFill="1" applyBorder="1" applyAlignment="1">
      <alignment horizontal="right"/>
    </xf>
    <xf numFmtId="0" fontId="0" fillId="2" borderId="13" xfId="0" applyNumberFormat="1" applyFont="1" applyFill="1" applyBorder="1" applyAlignment="1">
      <alignment horizontal="right"/>
    </xf>
    <xf numFmtId="0" fontId="4" fillId="2" borderId="13" xfId="0" applyNumberFormat="1" applyFont="1" applyFill="1" applyBorder="1" applyAlignment="1"/>
    <xf numFmtId="0" fontId="0" fillId="0" borderId="0" xfId="0" applyNumberFormat="1" applyFont="1" applyAlignment="1"/>
    <xf numFmtId="164" fontId="0" fillId="2" borderId="14" xfId="0" applyNumberFormat="1" applyFont="1" applyFill="1" applyBorder="1" applyAlignment="1">
      <alignment horizontal="right"/>
    </xf>
    <xf numFmtId="9" fontId="0" fillId="2" borderId="36" xfId="0" applyNumberFormat="1" applyFont="1" applyFill="1" applyBorder="1" applyAlignment="1"/>
    <xf numFmtId="9" fontId="0" fillId="2" borderId="14" xfId="0" applyNumberFormat="1" applyFont="1" applyFill="1" applyBorder="1" applyAlignment="1"/>
    <xf numFmtId="165" fontId="0" fillId="2" borderId="14" xfId="0" applyNumberFormat="1" applyFont="1" applyFill="1" applyBorder="1" applyAlignment="1"/>
    <xf numFmtId="164" fontId="6" fillId="2" borderId="13" xfId="0" applyNumberFormat="1" applyFont="1" applyFill="1" applyBorder="1" applyAlignment="1">
      <alignment horizontal="right"/>
    </xf>
    <xf numFmtId="9" fontId="6" fillId="2" borderId="46" xfId="0" applyNumberFormat="1" applyFont="1" applyFill="1" applyBorder="1" applyAlignment="1"/>
    <xf numFmtId="9" fontId="6" fillId="2" borderId="13" xfId="0" applyNumberFormat="1" applyFont="1" applyFill="1" applyBorder="1" applyAlignment="1"/>
    <xf numFmtId="165" fontId="6" fillId="2" borderId="13" xfId="0" applyNumberFormat="1" applyFont="1" applyFill="1" applyBorder="1" applyAlignment="1"/>
    <xf numFmtId="0" fontId="0" fillId="0" borderId="0" xfId="0" applyNumberFormat="1" applyFont="1" applyAlignment="1"/>
    <xf numFmtId="0" fontId="0" fillId="2" borderId="1" xfId="0" applyFont="1" applyFill="1" applyBorder="1" applyAlignment="1"/>
    <xf numFmtId="0" fontId="0" fillId="2" borderId="3" xfId="0" applyFont="1" applyFill="1" applyBorder="1" applyAlignment="1"/>
    <xf numFmtId="0" fontId="0" fillId="2" borderId="4" xfId="0" applyFont="1" applyFill="1" applyBorder="1" applyAlignment="1"/>
    <xf numFmtId="0" fontId="0" fillId="2" borderId="6" xfId="0" applyFont="1" applyFill="1" applyBorder="1" applyAlignment="1"/>
    <xf numFmtId="0" fontId="0" fillId="2" borderId="32" xfId="0" applyFont="1" applyFill="1" applyBorder="1" applyAlignment="1"/>
    <xf numFmtId="0" fontId="0" fillId="6" borderId="33" xfId="0" applyNumberFormat="1" applyFont="1" applyFill="1" applyBorder="1" applyAlignment="1"/>
    <xf numFmtId="164" fontId="6" fillId="2" borderId="14" xfId="0" applyNumberFormat="1" applyFont="1" applyFill="1" applyBorder="1" applyAlignment="1"/>
    <xf numFmtId="0" fontId="0" fillId="2" borderId="7" xfId="0" applyFont="1" applyFill="1" applyBorder="1" applyAlignment="1"/>
    <xf numFmtId="0" fontId="0" fillId="2" borderId="9" xfId="0" applyFont="1" applyFill="1" applyBorder="1" applyAlignment="1"/>
    <xf numFmtId="0" fontId="0" fillId="0" borderId="0" xfId="0" applyNumberFormat="1" applyFont="1" applyAlignment="1"/>
    <xf numFmtId="166" fontId="5" fillId="2" borderId="47" xfId="0" applyNumberFormat="1" applyFont="1" applyFill="1" applyBorder="1" applyAlignment="1"/>
    <xf numFmtId="49" fontId="1" fillId="2" borderId="48" xfId="0" applyNumberFormat="1" applyFont="1" applyFill="1" applyBorder="1" applyAlignment="1"/>
    <xf numFmtId="166" fontId="1" fillId="2" borderId="48" xfId="0" applyNumberFormat="1" applyFont="1" applyFill="1" applyBorder="1" applyAlignment="1"/>
    <xf numFmtId="0" fontId="0" fillId="2" borderId="48" xfId="0" applyNumberFormat="1" applyFont="1" applyFill="1" applyBorder="1" applyAlignment="1"/>
    <xf numFmtId="0" fontId="0" fillId="2" borderId="49" xfId="0" applyNumberFormat="1" applyFont="1" applyFill="1" applyBorder="1" applyAlignment="1"/>
    <xf numFmtId="49" fontId="5" fillId="2" borderId="50" xfId="0" applyNumberFormat="1" applyFont="1" applyFill="1" applyBorder="1" applyAlignment="1"/>
    <xf numFmtId="166" fontId="1" fillId="2" borderId="13" xfId="0" applyNumberFormat="1" applyFont="1" applyFill="1" applyBorder="1" applyAlignment="1"/>
    <xf numFmtId="0" fontId="0" fillId="2" borderId="51" xfId="0" applyNumberFormat="1" applyFont="1" applyFill="1" applyBorder="1" applyAlignment="1"/>
    <xf numFmtId="49" fontId="5" fillId="6" borderId="52" xfId="0" applyNumberFormat="1" applyFont="1" applyFill="1" applyBorder="1" applyAlignment="1"/>
    <xf numFmtId="49" fontId="1" fillId="6" borderId="5" xfId="0" applyNumberFormat="1" applyFont="1" applyFill="1" applyBorder="1" applyAlignment="1"/>
    <xf numFmtId="166" fontId="1" fillId="2" borderId="12" xfId="0" applyNumberFormat="1" applyFont="1" applyFill="1" applyBorder="1" applyAlignment="1"/>
    <xf numFmtId="166" fontId="6" fillId="2" borderId="53" xfId="0" applyNumberFormat="1" applyFont="1" applyFill="1" applyBorder="1" applyAlignment="1"/>
    <xf numFmtId="166" fontId="0" fillId="2" borderId="14" xfId="0" applyNumberFormat="1" applyFont="1" applyFill="1" applyBorder="1" applyAlignment="1"/>
    <xf numFmtId="166" fontId="0" fillId="2" borderId="54" xfId="0" applyNumberFormat="1" applyFont="1" applyFill="1" applyBorder="1" applyAlignment="1"/>
    <xf numFmtId="166" fontId="6" fillId="2" borderId="26" xfId="0" applyNumberFormat="1" applyFont="1" applyFill="1" applyBorder="1" applyAlignment="1"/>
    <xf numFmtId="0" fontId="0" fillId="2" borderId="54" xfId="0" applyNumberFormat="1" applyFont="1" applyFill="1" applyBorder="1" applyAlignment="1"/>
    <xf numFmtId="1" fontId="6" fillId="2" borderId="19" xfId="0" applyNumberFormat="1" applyFont="1" applyFill="1" applyBorder="1" applyAlignment="1">
      <alignment horizontal="center"/>
    </xf>
    <xf numFmtId="1" fontId="6" fillId="2" borderId="57" xfId="0" applyNumberFormat="1" applyFont="1" applyFill="1" applyBorder="1" applyAlignment="1">
      <alignment horizontal="center"/>
    </xf>
    <xf numFmtId="49" fontId="6" fillId="2" borderId="54" xfId="0" applyNumberFormat="1" applyFont="1" applyFill="1" applyBorder="1" applyAlignment="1"/>
    <xf numFmtId="166" fontId="6" fillId="2" borderId="10" xfId="0" applyNumberFormat="1" applyFont="1" applyFill="1" applyBorder="1" applyAlignment="1"/>
    <xf numFmtId="49" fontId="0" fillId="2" borderId="54" xfId="0" applyNumberFormat="1" applyFont="1" applyFill="1" applyBorder="1" applyAlignment="1"/>
    <xf numFmtId="0" fontId="0" fillId="2" borderId="12" xfId="0" applyNumberFormat="1" applyFont="1" applyFill="1" applyBorder="1" applyAlignment="1"/>
    <xf numFmtId="166" fontId="6" fillId="2" borderId="54" xfId="0" applyNumberFormat="1" applyFont="1" applyFill="1" applyBorder="1" applyAlignment="1"/>
    <xf numFmtId="9" fontId="6" fillId="2" borderId="13" xfId="0" applyNumberFormat="1" applyFont="1" applyFill="1" applyBorder="1" applyAlignment="1">
      <alignment horizontal="right"/>
    </xf>
    <xf numFmtId="49" fontId="0" fillId="5" borderId="5" xfId="0" applyNumberFormat="1" applyFont="1" applyFill="1" applyBorder="1" applyAlignment="1">
      <alignment horizontal="right"/>
    </xf>
    <xf numFmtId="9" fontId="0" fillId="6" borderId="32" xfId="0" applyNumberFormat="1" applyFont="1" applyFill="1" applyBorder="1" applyAlignment="1">
      <alignment horizontal="right"/>
    </xf>
    <xf numFmtId="9" fontId="0" fillId="6" borderId="5" xfId="0" applyNumberFormat="1" applyFont="1" applyFill="1" applyBorder="1" applyAlignment="1">
      <alignment horizontal="right"/>
    </xf>
    <xf numFmtId="49" fontId="0" fillId="2" borderId="58" xfId="0" applyNumberFormat="1" applyFont="1" applyFill="1" applyBorder="1" applyAlignment="1"/>
    <xf numFmtId="49" fontId="0" fillId="2" borderId="59" xfId="0" applyNumberFormat="1" applyFont="1" applyFill="1" applyBorder="1" applyAlignment="1"/>
    <xf numFmtId="49" fontId="0" fillId="5" borderId="60" xfId="0" applyNumberFormat="1" applyFont="1" applyFill="1" applyBorder="1" applyAlignment="1">
      <alignment horizontal="right"/>
    </xf>
    <xf numFmtId="0" fontId="0" fillId="2" borderId="64" xfId="0" applyNumberFormat="1" applyFont="1" applyFill="1" applyBorder="1" applyAlignment="1"/>
    <xf numFmtId="49" fontId="0" fillId="2" borderId="64" xfId="0" applyNumberFormat="1" applyFont="1" applyFill="1" applyBorder="1" applyAlignment="1"/>
    <xf numFmtId="49" fontId="0" fillId="2" borderId="65" xfId="0" applyNumberFormat="1" applyFont="1" applyFill="1" applyBorder="1" applyAlignment="1"/>
    <xf numFmtId="49" fontId="0" fillId="2" borderId="66" xfId="0" applyNumberFormat="1" applyFont="1" applyFill="1" applyBorder="1" applyAlignment="1">
      <alignment horizontal="right"/>
    </xf>
    <xf numFmtId="9" fontId="0" fillId="6" borderId="67" xfId="0" applyNumberFormat="1" applyFont="1" applyFill="1" applyBorder="1" applyAlignment="1">
      <alignment horizontal="right"/>
    </xf>
    <xf numFmtId="9" fontId="0" fillId="6" borderId="60" xfId="0" applyNumberFormat="1" applyFont="1" applyFill="1" applyBorder="1" applyAlignment="1">
      <alignment horizontal="right"/>
    </xf>
    <xf numFmtId="49" fontId="0" fillId="6" borderId="60" xfId="0" applyNumberFormat="1" applyFont="1" applyFill="1" applyBorder="1" applyAlignment="1"/>
    <xf numFmtId="0" fontId="0" fillId="2" borderId="68" xfId="0" applyNumberFormat="1" applyFont="1" applyFill="1" applyBorder="1" applyAlignment="1"/>
    <xf numFmtId="0" fontId="0" fillId="2" borderId="69" xfId="0" applyNumberFormat="1" applyFont="1" applyFill="1" applyBorder="1" applyAlignment="1"/>
    <xf numFmtId="49" fontId="0" fillId="2" borderId="70" xfId="0" applyNumberFormat="1" applyFont="1" applyFill="1" applyBorder="1" applyAlignment="1"/>
    <xf numFmtId="49" fontId="0" fillId="2" borderId="71" xfId="0" applyNumberFormat="1" applyFont="1" applyFill="1" applyBorder="1" applyAlignment="1"/>
    <xf numFmtId="49" fontId="0" fillId="5" borderId="72" xfId="0" applyNumberFormat="1" applyFont="1" applyFill="1" applyBorder="1" applyAlignment="1">
      <alignment horizontal="right"/>
    </xf>
    <xf numFmtId="0" fontId="0" fillId="2" borderId="76" xfId="0" applyNumberFormat="1" applyFont="1" applyFill="1" applyBorder="1" applyAlignment="1"/>
    <xf numFmtId="49" fontId="0" fillId="2" borderId="76" xfId="0" applyNumberFormat="1" applyFont="1" applyFill="1" applyBorder="1" applyAlignment="1"/>
    <xf numFmtId="49" fontId="0" fillId="2" borderId="77" xfId="0" applyNumberFormat="1" applyFont="1" applyFill="1" applyBorder="1" applyAlignment="1"/>
    <xf numFmtId="49" fontId="0" fillId="2" borderId="78" xfId="0" applyNumberFormat="1" applyFont="1" applyFill="1" applyBorder="1" applyAlignment="1">
      <alignment horizontal="right"/>
    </xf>
    <xf numFmtId="9" fontId="0" fillId="6" borderId="79" xfId="0" applyNumberFormat="1" applyFont="1" applyFill="1" applyBorder="1" applyAlignment="1">
      <alignment horizontal="right"/>
    </xf>
    <xf numFmtId="9" fontId="0" fillId="6" borderId="72" xfId="0" applyNumberFormat="1" applyFont="1" applyFill="1" applyBorder="1" applyAlignment="1">
      <alignment horizontal="right"/>
    </xf>
    <xf numFmtId="49" fontId="0" fillId="6" borderId="72" xfId="0" applyNumberFormat="1" applyFont="1" applyFill="1" applyBorder="1" applyAlignment="1"/>
    <xf numFmtId="0" fontId="0" fillId="2" borderId="80" xfId="0" applyNumberFormat="1" applyFont="1" applyFill="1" applyBorder="1" applyAlignment="1"/>
    <xf numFmtId="0" fontId="0" fillId="2" borderId="81" xfId="0" applyNumberFormat="1" applyFont="1" applyFill="1" applyBorder="1" applyAlignment="1"/>
    <xf numFmtId="49" fontId="0" fillId="2" borderId="82" xfId="0" applyNumberFormat="1" applyFont="1" applyFill="1" applyBorder="1" applyAlignment="1"/>
    <xf numFmtId="49" fontId="0" fillId="2" borderId="83" xfId="0" applyNumberFormat="1" applyFont="1" applyFill="1" applyBorder="1" applyAlignment="1"/>
    <xf numFmtId="3" fontId="0" fillId="5" borderId="84" xfId="0" applyNumberFormat="1" applyFont="1" applyFill="1" applyBorder="1" applyAlignment="1">
      <alignment horizontal="right"/>
    </xf>
    <xf numFmtId="168" fontId="0" fillId="2" borderId="88" xfId="0" applyNumberFormat="1" applyFont="1" applyFill="1" applyBorder="1" applyAlignment="1"/>
    <xf numFmtId="168" fontId="0" fillId="2" borderId="89" xfId="0" applyNumberFormat="1" applyFont="1" applyFill="1" applyBorder="1" applyAlignment="1"/>
    <xf numFmtId="9" fontId="0" fillId="2" borderId="90" xfId="0" applyNumberFormat="1" applyFont="1" applyFill="1" applyBorder="1" applyAlignment="1">
      <alignment horizontal="right"/>
    </xf>
    <xf numFmtId="9" fontId="0" fillId="6" borderId="91" xfId="0" applyNumberFormat="1" applyFont="1" applyFill="1" applyBorder="1" applyAlignment="1">
      <alignment horizontal="right"/>
    </xf>
    <xf numFmtId="9" fontId="0" fillId="6" borderId="84" xfId="0" applyNumberFormat="1" applyFont="1" applyFill="1" applyBorder="1" applyAlignment="1">
      <alignment horizontal="right"/>
    </xf>
    <xf numFmtId="166" fontId="0" fillId="6" borderId="84" xfId="0" applyNumberFormat="1" applyFont="1" applyFill="1" applyBorder="1" applyAlignment="1"/>
    <xf numFmtId="0" fontId="0" fillId="2" borderId="92" xfId="0" applyNumberFormat="1" applyFont="1" applyFill="1" applyBorder="1" applyAlignment="1"/>
    <xf numFmtId="0" fontId="0" fillId="2" borderId="88" xfId="0" applyNumberFormat="1" applyFont="1" applyFill="1" applyBorder="1" applyAlignment="1"/>
    <xf numFmtId="0" fontId="0" fillId="2" borderId="93" xfId="0" applyNumberFormat="1" applyFont="1" applyFill="1" applyBorder="1" applyAlignment="1"/>
    <xf numFmtId="49" fontId="0" fillId="2" borderId="94" xfId="0" applyNumberFormat="1" applyFont="1" applyFill="1" applyBorder="1" applyAlignment="1"/>
    <xf numFmtId="49" fontId="0" fillId="2" borderId="95" xfId="0" applyNumberFormat="1" applyFont="1" applyFill="1" applyBorder="1" applyAlignment="1"/>
    <xf numFmtId="3" fontId="0" fillId="5" borderId="96" xfId="0" applyNumberFormat="1" applyFont="1" applyFill="1" applyBorder="1" applyAlignment="1">
      <alignment horizontal="right"/>
    </xf>
    <xf numFmtId="49" fontId="0" fillId="2" borderId="100" xfId="0" applyNumberFormat="1" applyFont="1" applyFill="1" applyBorder="1" applyAlignment="1"/>
    <xf numFmtId="49" fontId="0" fillId="2" borderId="101" xfId="0" applyNumberFormat="1" applyFont="1" applyFill="1" applyBorder="1" applyAlignment="1"/>
    <xf numFmtId="9" fontId="0" fillId="2" borderId="102" xfId="0" applyNumberFormat="1" applyFont="1" applyFill="1" applyBorder="1" applyAlignment="1">
      <alignment horizontal="right"/>
    </xf>
    <xf numFmtId="9" fontId="0" fillId="6" borderId="103" xfId="0" applyNumberFormat="1" applyFont="1" applyFill="1" applyBorder="1" applyAlignment="1">
      <alignment horizontal="right"/>
    </xf>
    <xf numFmtId="9" fontId="0" fillId="6" borderId="96" xfId="0" applyNumberFormat="1" applyFont="1" applyFill="1" applyBorder="1" applyAlignment="1">
      <alignment horizontal="right"/>
    </xf>
    <xf numFmtId="166" fontId="0" fillId="6" borderId="96" xfId="0" applyNumberFormat="1" applyFont="1" applyFill="1" applyBorder="1" applyAlignment="1"/>
    <xf numFmtId="0" fontId="0" fillId="2" borderId="104" xfId="0" applyNumberFormat="1" applyFont="1" applyFill="1" applyBorder="1" applyAlignment="1"/>
    <xf numFmtId="0" fontId="0" fillId="2" borderId="100" xfId="0" applyNumberFormat="1" applyFont="1" applyFill="1" applyBorder="1" applyAlignment="1"/>
    <xf numFmtId="0" fontId="0" fillId="2" borderId="105" xfId="0" applyNumberFormat="1" applyFont="1" applyFill="1" applyBorder="1" applyAlignment="1"/>
    <xf numFmtId="49" fontId="0" fillId="2" borderId="106" xfId="0" applyNumberFormat="1" applyFont="1" applyFill="1" applyBorder="1" applyAlignment="1"/>
    <xf numFmtId="49" fontId="0" fillId="2" borderId="107" xfId="0" applyNumberFormat="1" applyFont="1" applyFill="1" applyBorder="1" applyAlignment="1"/>
    <xf numFmtId="3" fontId="0" fillId="5" borderId="108" xfId="0" applyNumberFormat="1" applyFont="1" applyFill="1" applyBorder="1" applyAlignment="1">
      <alignment horizontal="right"/>
    </xf>
    <xf numFmtId="0" fontId="0" fillId="2" borderId="112" xfId="0" applyNumberFormat="1" applyFont="1" applyFill="1" applyBorder="1" applyAlignment="1"/>
    <xf numFmtId="49" fontId="0" fillId="2" borderId="112" xfId="0" applyNumberFormat="1" applyFont="1" applyFill="1" applyBorder="1" applyAlignment="1"/>
    <xf numFmtId="49" fontId="0" fillId="2" borderId="113" xfId="0" applyNumberFormat="1" applyFont="1" applyFill="1" applyBorder="1" applyAlignment="1"/>
    <xf numFmtId="9" fontId="0" fillId="2" borderId="114" xfId="0" applyNumberFormat="1" applyFont="1" applyFill="1" applyBorder="1" applyAlignment="1">
      <alignment horizontal="right"/>
    </xf>
    <xf numFmtId="9" fontId="0" fillId="6" borderId="115" xfId="0" applyNumberFormat="1" applyFont="1" applyFill="1" applyBorder="1" applyAlignment="1">
      <alignment horizontal="right"/>
    </xf>
    <xf numFmtId="9" fontId="0" fillId="6" borderId="108" xfId="0" applyNumberFormat="1" applyFont="1" applyFill="1" applyBorder="1" applyAlignment="1">
      <alignment horizontal="right"/>
    </xf>
    <xf numFmtId="166" fontId="0" fillId="6" borderId="108" xfId="0" applyNumberFormat="1" applyFont="1" applyFill="1" applyBorder="1" applyAlignment="1"/>
    <xf numFmtId="0" fontId="0" fillId="2" borderId="116" xfId="0" applyNumberFormat="1" applyFont="1" applyFill="1" applyBorder="1" applyAlignment="1"/>
    <xf numFmtId="0" fontId="0" fillId="2" borderId="117" xfId="0" applyNumberFormat="1" applyFont="1" applyFill="1" applyBorder="1" applyAlignment="1"/>
    <xf numFmtId="49" fontId="0" fillId="2" borderId="118" xfId="0" applyNumberFormat="1" applyFont="1" applyFill="1" applyBorder="1" applyAlignment="1"/>
    <xf numFmtId="49" fontId="0" fillId="2" borderId="119" xfId="0" applyNumberFormat="1" applyFont="1" applyFill="1" applyBorder="1" applyAlignment="1"/>
    <xf numFmtId="3" fontId="0" fillId="5" borderId="120" xfId="0" applyNumberFormat="1" applyFont="1" applyFill="1" applyBorder="1" applyAlignment="1">
      <alignment horizontal="right"/>
    </xf>
    <xf numFmtId="0" fontId="0" fillId="2" borderId="124" xfId="0" applyNumberFormat="1" applyFont="1" applyFill="1" applyBorder="1" applyAlignment="1"/>
    <xf numFmtId="0" fontId="0" fillId="2" borderId="125" xfId="0" applyNumberFormat="1" applyFont="1" applyFill="1" applyBorder="1" applyAlignment="1"/>
    <xf numFmtId="9" fontId="0" fillId="2" borderId="126" xfId="0" applyNumberFormat="1" applyFont="1" applyFill="1" applyBorder="1" applyAlignment="1">
      <alignment horizontal="right"/>
    </xf>
    <xf numFmtId="9" fontId="0" fillId="6" borderId="127" xfId="0" applyNumberFormat="1" applyFont="1" applyFill="1" applyBorder="1" applyAlignment="1">
      <alignment horizontal="right"/>
    </xf>
    <xf numFmtId="9" fontId="0" fillId="6" borderId="120" xfId="0" applyNumberFormat="1" applyFont="1" applyFill="1" applyBorder="1" applyAlignment="1">
      <alignment horizontal="right"/>
    </xf>
    <xf numFmtId="166" fontId="0" fillId="6" borderId="120" xfId="0" applyNumberFormat="1" applyFont="1" applyFill="1" applyBorder="1" applyAlignment="1"/>
    <xf numFmtId="0" fontId="0" fillId="2" borderId="128" xfId="0" applyNumberFormat="1" applyFont="1" applyFill="1" applyBorder="1" applyAlignment="1"/>
    <xf numFmtId="0" fontId="0" fillId="2" borderId="129" xfId="0" applyNumberFormat="1" applyFont="1" applyFill="1" applyBorder="1" applyAlignment="1"/>
    <xf numFmtId="49" fontId="0" fillId="2" borderId="130" xfId="0" applyNumberFormat="1" applyFont="1" applyFill="1" applyBorder="1" applyAlignment="1"/>
    <xf numFmtId="49" fontId="0" fillId="2" borderId="131" xfId="0" applyNumberFormat="1" applyFont="1" applyFill="1" applyBorder="1" applyAlignment="1"/>
    <xf numFmtId="3" fontId="0" fillId="5" borderId="132" xfId="0" applyNumberFormat="1" applyFont="1" applyFill="1" applyBorder="1" applyAlignment="1">
      <alignment horizontal="right"/>
    </xf>
    <xf numFmtId="0" fontId="0" fillId="2" borderId="136" xfId="0" applyNumberFormat="1" applyFont="1" applyFill="1" applyBorder="1" applyAlignment="1"/>
    <xf numFmtId="0" fontId="0" fillId="2" borderId="137" xfId="0" applyNumberFormat="1" applyFont="1" applyFill="1" applyBorder="1" applyAlignment="1"/>
    <xf numFmtId="9" fontId="0" fillId="2" borderId="138" xfId="0" applyNumberFormat="1" applyFont="1" applyFill="1" applyBorder="1" applyAlignment="1">
      <alignment horizontal="right"/>
    </xf>
    <xf numFmtId="9" fontId="0" fillId="6" borderId="139" xfId="0" applyNumberFormat="1" applyFont="1" applyFill="1" applyBorder="1" applyAlignment="1">
      <alignment horizontal="right"/>
    </xf>
    <xf numFmtId="9" fontId="0" fillId="6" borderId="132" xfId="0" applyNumberFormat="1" applyFont="1" applyFill="1" applyBorder="1" applyAlignment="1">
      <alignment horizontal="right"/>
    </xf>
    <xf numFmtId="166" fontId="0" fillId="6" borderId="132" xfId="0" applyNumberFormat="1" applyFont="1" applyFill="1" applyBorder="1" applyAlignment="1"/>
    <xf numFmtId="0" fontId="0" fillId="2" borderId="140" xfId="0" applyNumberFormat="1" applyFont="1" applyFill="1" applyBorder="1" applyAlignment="1"/>
    <xf numFmtId="0" fontId="0" fillId="2" borderId="141" xfId="0" applyNumberFormat="1" applyFont="1" applyFill="1" applyBorder="1" applyAlignment="1"/>
    <xf numFmtId="49" fontId="0" fillId="2" borderId="142" xfId="0" applyNumberFormat="1" applyFont="1" applyFill="1" applyBorder="1" applyAlignment="1"/>
    <xf numFmtId="49" fontId="0" fillId="2" borderId="143" xfId="0" applyNumberFormat="1" applyFont="1" applyFill="1" applyBorder="1" applyAlignment="1"/>
    <xf numFmtId="3" fontId="0" fillId="5" borderId="144" xfId="0" applyNumberFormat="1" applyFont="1" applyFill="1" applyBorder="1" applyAlignment="1">
      <alignment horizontal="right"/>
    </xf>
    <xf numFmtId="168" fontId="0" fillId="2" borderId="148" xfId="0" applyNumberFormat="1" applyFont="1" applyFill="1" applyBorder="1" applyAlignment="1"/>
    <xf numFmtId="168" fontId="0" fillId="2" borderId="149" xfId="0" applyNumberFormat="1" applyFont="1" applyFill="1" applyBorder="1" applyAlignment="1"/>
    <xf numFmtId="9" fontId="0" fillId="2" borderId="150" xfId="0" applyNumberFormat="1" applyFont="1" applyFill="1" applyBorder="1" applyAlignment="1">
      <alignment horizontal="right"/>
    </xf>
    <xf numFmtId="9" fontId="0" fillId="6" borderId="151" xfId="0" applyNumberFormat="1" applyFont="1" applyFill="1" applyBorder="1" applyAlignment="1">
      <alignment horizontal="right"/>
    </xf>
    <xf numFmtId="9" fontId="0" fillId="6" borderId="144" xfId="0" applyNumberFormat="1" applyFont="1" applyFill="1" applyBorder="1" applyAlignment="1">
      <alignment horizontal="right"/>
    </xf>
    <xf numFmtId="166" fontId="0" fillId="6" borderId="144" xfId="0" applyNumberFormat="1" applyFont="1" applyFill="1" applyBorder="1" applyAlignment="1"/>
    <xf numFmtId="0" fontId="0" fillId="2" borderId="152" xfId="0" applyNumberFormat="1" applyFont="1" applyFill="1" applyBorder="1" applyAlignment="1"/>
    <xf numFmtId="0" fontId="0" fillId="2" borderId="148" xfId="0" applyNumberFormat="1" applyFont="1" applyFill="1" applyBorder="1" applyAlignment="1"/>
    <xf numFmtId="0" fontId="0" fillId="2" borderId="153" xfId="0" applyNumberFormat="1" applyFont="1" applyFill="1" applyBorder="1" applyAlignment="1"/>
    <xf numFmtId="49" fontId="0" fillId="2" borderId="154" xfId="0" applyNumberFormat="1" applyFont="1" applyFill="1" applyBorder="1" applyAlignment="1"/>
    <xf numFmtId="49" fontId="0" fillId="2" borderId="155" xfId="0" applyNumberFormat="1" applyFont="1" applyFill="1" applyBorder="1" applyAlignment="1"/>
    <xf numFmtId="3" fontId="0" fillId="5" borderId="156" xfId="0" applyNumberFormat="1" applyFont="1" applyFill="1" applyBorder="1" applyAlignment="1">
      <alignment horizontal="right"/>
    </xf>
    <xf numFmtId="168" fontId="0" fillId="2" borderId="160" xfId="0" applyNumberFormat="1" applyFont="1" applyFill="1" applyBorder="1" applyAlignment="1"/>
    <xf numFmtId="168" fontId="0" fillId="2" borderId="161" xfId="0" applyNumberFormat="1" applyFont="1" applyFill="1" applyBorder="1" applyAlignment="1"/>
    <xf numFmtId="9" fontId="0" fillId="2" borderId="162" xfId="0" applyNumberFormat="1" applyFont="1" applyFill="1" applyBorder="1" applyAlignment="1">
      <alignment horizontal="right"/>
    </xf>
    <xf numFmtId="9" fontId="0" fillId="6" borderId="163" xfId="0" applyNumberFormat="1" applyFont="1" applyFill="1" applyBorder="1" applyAlignment="1">
      <alignment horizontal="right"/>
    </xf>
    <xf numFmtId="9" fontId="0" fillId="6" borderId="156" xfId="0" applyNumberFormat="1" applyFont="1" applyFill="1" applyBorder="1" applyAlignment="1">
      <alignment horizontal="right"/>
    </xf>
    <xf numFmtId="166" fontId="0" fillId="6" borderId="156" xfId="0" applyNumberFormat="1" applyFont="1" applyFill="1" applyBorder="1" applyAlignment="1"/>
    <xf numFmtId="0" fontId="0" fillId="2" borderId="164" xfId="0" applyNumberFormat="1" applyFont="1" applyFill="1" applyBorder="1" applyAlignment="1"/>
    <xf numFmtId="0" fontId="0" fillId="2" borderId="160" xfId="0" applyNumberFormat="1" applyFont="1" applyFill="1" applyBorder="1" applyAlignment="1"/>
    <xf numFmtId="0" fontId="0" fillId="2" borderId="165" xfId="0" applyNumberFormat="1" applyFont="1" applyFill="1" applyBorder="1" applyAlignment="1"/>
    <xf numFmtId="49" fontId="0" fillId="2" borderId="166" xfId="0" applyNumberFormat="1" applyFont="1" applyFill="1" applyBorder="1" applyAlignment="1"/>
    <xf numFmtId="49" fontId="0" fillId="2" borderId="167" xfId="0" applyNumberFormat="1" applyFont="1" applyFill="1" applyBorder="1" applyAlignment="1"/>
    <xf numFmtId="3" fontId="0" fillId="5" borderId="168" xfId="0" applyNumberFormat="1" applyFont="1" applyFill="1" applyBorder="1" applyAlignment="1">
      <alignment horizontal="right"/>
    </xf>
    <xf numFmtId="168" fontId="0" fillId="2" borderId="172" xfId="0" applyNumberFormat="1" applyFont="1" applyFill="1" applyBorder="1" applyAlignment="1"/>
    <xf numFmtId="168" fontId="0" fillId="2" borderId="173" xfId="0" applyNumberFormat="1" applyFont="1" applyFill="1" applyBorder="1" applyAlignment="1"/>
    <xf numFmtId="9" fontId="0" fillId="2" borderId="174" xfId="0" applyNumberFormat="1" applyFont="1" applyFill="1" applyBorder="1" applyAlignment="1">
      <alignment horizontal="right"/>
    </xf>
    <xf numFmtId="9" fontId="0" fillId="6" borderId="175" xfId="0" applyNumberFormat="1" applyFont="1" applyFill="1" applyBorder="1" applyAlignment="1">
      <alignment horizontal="right"/>
    </xf>
    <xf numFmtId="9" fontId="0" fillId="6" borderId="168" xfId="0" applyNumberFormat="1" applyFont="1" applyFill="1" applyBorder="1" applyAlignment="1">
      <alignment horizontal="right"/>
    </xf>
    <xf numFmtId="166" fontId="0" fillId="6" borderId="168" xfId="0" applyNumberFormat="1" applyFont="1" applyFill="1" applyBorder="1" applyAlignment="1"/>
    <xf numFmtId="0" fontId="0" fillId="2" borderId="176" xfId="0" applyNumberFormat="1" applyFont="1" applyFill="1" applyBorder="1" applyAlignment="1"/>
    <xf numFmtId="0" fontId="0" fillId="2" borderId="172" xfId="0" applyNumberFormat="1" applyFont="1" applyFill="1" applyBorder="1" applyAlignment="1"/>
    <xf numFmtId="0" fontId="0" fillId="2" borderId="177" xfId="0" applyNumberFormat="1" applyFont="1" applyFill="1" applyBorder="1" applyAlignment="1"/>
    <xf numFmtId="49" fontId="0" fillId="2" borderId="190" xfId="0" applyNumberFormat="1" applyFont="1" applyFill="1" applyBorder="1" applyAlignment="1"/>
    <xf numFmtId="49" fontId="0" fillId="2" borderId="191" xfId="0" applyNumberFormat="1" applyFont="1" applyFill="1" applyBorder="1" applyAlignment="1"/>
    <xf numFmtId="3" fontId="0" fillId="5" borderId="192" xfId="0" applyNumberFormat="1" applyFont="1" applyFill="1" applyBorder="1" applyAlignment="1">
      <alignment horizontal="right"/>
    </xf>
    <xf numFmtId="168" fontId="0" fillId="2" borderId="196" xfId="0" applyNumberFormat="1" applyFont="1" applyFill="1" applyBorder="1" applyAlignment="1"/>
    <xf numFmtId="168" fontId="0" fillId="2" borderId="197" xfId="0" applyNumberFormat="1" applyFont="1" applyFill="1" applyBorder="1" applyAlignment="1"/>
    <xf numFmtId="9" fontId="0" fillId="2" borderId="198" xfId="0" applyNumberFormat="1" applyFont="1" applyFill="1" applyBorder="1" applyAlignment="1">
      <alignment horizontal="right"/>
    </xf>
    <xf numFmtId="9" fontId="0" fillId="6" borderId="199" xfId="0" applyNumberFormat="1" applyFont="1" applyFill="1" applyBorder="1" applyAlignment="1">
      <alignment horizontal="right"/>
    </xf>
    <xf numFmtId="9" fontId="0" fillId="6" borderId="192" xfId="0" applyNumberFormat="1" applyFont="1" applyFill="1" applyBorder="1" applyAlignment="1">
      <alignment horizontal="right"/>
    </xf>
    <xf numFmtId="166" fontId="0" fillId="6" borderId="192" xfId="0" applyNumberFormat="1" applyFont="1" applyFill="1" applyBorder="1" applyAlignment="1"/>
    <xf numFmtId="0" fontId="0" fillId="2" borderId="200" xfId="0" applyNumberFormat="1" applyFont="1" applyFill="1" applyBorder="1" applyAlignment="1"/>
    <xf numFmtId="0" fontId="0" fillId="2" borderId="196" xfId="0" applyNumberFormat="1" applyFont="1" applyFill="1" applyBorder="1" applyAlignment="1"/>
    <xf numFmtId="0" fontId="0" fillId="2" borderId="201" xfId="0" applyNumberFormat="1" applyFont="1" applyFill="1" applyBorder="1" applyAlignment="1"/>
    <xf numFmtId="166" fontId="0" fillId="2" borderId="202" xfId="0" applyNumberFormat="1" applyFont="1" applyFill="1" applyBorder="1" applyAlignment="1"/>
    <xf numFmtId="49" fontId="0" fillId="2" borderId="203" xfId="0" applyNumberFormat="1" applyFont="1" applyFill="1" applyBorder="1" applyAlignment="1"/>
    <xf numFmtId="3" fontId="0" fillId="5" borderId="204" xfId="0" applyNumberFormat="1" applyFont="1" applyFill="1" applyBorder="1" applyAlignment="1">
      <alignment horizontal="right"/>
    </xf>
    <xf numFmtId="49" fontId="0" fillId="2" borderId="208" xfId="0" applyNumberFormat="1" applyFont="1" applyFill="1" applyBorder="1" applyAlignment="1"/>
    <xf numFmtId="49" fontId="0" fillId="2" borderId="209" xfId="0" applyNumberFormat="1" applyFont="1" applyFill="1" applyBorder="1" applyAlignment="1"/>
    <xf numFmtId="49" fontId="0" fillId="2" borderId="210" xfId="0" applyNumberFormat="1" applyFont="1" applyFill="1" applyBorder="1" applyAlignment="1">
      <alignment horizontal="right"/>
    </xf>
    <xf numFmtId="9" fontId="0" fillId="6" borderId="211" xfId="0" applyNumberFormat="1" applyFont="1" applyFill="1" applyBorder="1" applyAlignment="1">
      <alignment horizontal="right"/>
    </xf>
    <xf numFmtId="9" fontId="0" fillId="6" borderId="204" xfId="0" applyNumberFormat="1" applyFont="1" applyFill="1" applyBorder="1" applyAlignment="1">
      <alignment horizontal="right"/>
    </xf>
    <xf numFmtId="166" fontId="0" fillId="6" borderId="204" xfId="0" applyNumberFormat="1" applyFont="1" applyFill="1" applyBorder="1" applyAlignment="1"/>
    <xf numFmtId="0" fontId="0" fillId="2" borderId="212" xfId="0" applyNumberFormat="1" applyFont="1" applyFill="1" applyBorder="1" applyAlignment="1"/>
    <xf numFmtId="0" fontId="0" fillId="2" borderId="208" xfId="0" applyNumberFormat="1" applyFont="1" applyFill="1" applyBorder="1" applyAlignment="1"/>
    <xf numFmtId="0" fontId="0" fillId="2" borderId="213" xfId="0" applyNumberFormat="1" applyFont="1" applyFill="1" applyBorder="1" applyAlignment="1"/>
    <xf numFmtId="3" fontId="0" fillId="5" borderId="8" xfId="0" applyNumberFormat="1" applyFont="1" applyFill="1" applyBorder="1" applyAlignment="1">
      <alignment horizontal="right"/>
    </xf>
    <xf numFmtId="49" fontId="6" fillId="2" borderId="37" xfId="0" applyNumberFormat="1" applyFont="1" applyFill="1" applyBorder="1" applyAlignment="1"/>
    <xf numFmtId="166" fontId="6" fillId="2" borderId="13" xfId="0" applyNumberFormat="1" applyFont="1" applyFill="1" applyBorder="1" applyAlignment="1">
      <alignment horizontal="center"/>
    </xf>
    <xf numFmtId="166" fontId="6" fillId="2" borderId="13" xfId="0" applyNumberFormat="1" applyFont="1" applyFill="1" applyBorder="1" applyAlignment="1">
      <alignment horizontal="left"/>
    </xf>
    <xf numFmtId="166" fontId="6" fillId="2" borderId="54" xfId="0" applyNumberFormat="1" applyFont="1" applyFill="1" applyBorder="1" applyAlignment="1">
      <alignment horizontal="left"/>
    </xf>
    <xf numFmtId="168" fontId="0" fillId="2" borderId="10" xfId="0" applyNumberFormat="1" applyFont="1" applyFill="1" applyBorder="1" applyAlignment="1"/>
    <xf numFmtId="166" fontId="7" fillId="2" borderId="54" xfId="0" applyNumberFormat="1" applyFont="1" applyFill="1" applyBorder="1" applyAlignment="1"/>
    <xf numFmtId="168" fontId="0" fillId="6" borderId="5" xfId="0" applyNumberFormat="1" applyFont="1" applyFill="1" applyBorder="1" applyAlignment="1">
      <alignment horizontal="right"/>
    </xf>
    <xf numFmtId="166" fontId="12" fillId="2" borderId="12" xfId="0" applyNumberFormat="1" applyFont="1" applyFill="1" applyBorder="1" applyAlignment="1"/>
    <xf numFmtId="165" fontId="6" fillId="5" borderId="5" xfId="0" applyNumberFormat="1" applyFont="1" applyFill="1" applyBorder="1" applyAlignment="1">
      <alignment horizontal="right"/>
    </xf>
    <xf numFmtId="165" fontId="6" fillId="2" borderId="14" xfId="0" applyNumberFormat="1" applyFont="1" applyFill="1" applyBorder="1" applyAlignment="1">
      <alignment horizontal="right"/>
    </xf>
    <xf numFmtId="169" fontId="6" fillId="2" borderId="14" xfId="0" applyNumberFormat="1" applyFont="1" applyFill="1" applyBorder="1" applyAlignment="1">
      <alignment horizontal="right"/>
    </xf>
    <xf numFmtId="169" fontId="6" fillId="2" borderId="13" xfId="0" applyNumberFormat="1" applyFont="1" applyFill="1" applyBorder="1" applyAlignment="1"/>
    <xf numFmtId="3" fontId="0" fillId="2" borderId="13" xfId="0" applyNumberFormat="1" applyFont="1" applyFill="1" applyBorder="1" applyAlignment="1"/>
    <xf numFmtId="0" fontId="0" fillId="2" borderId="215" xfId="0" applyNumberFormat="1" applyFont="1" applyFill="1" applyBorder="1" applyAlignment="1"/>
    <xf numFmtId="0" fontId="0" fillId="2" borderId="216" xfId="0" applyNumberFormat="1" applyFont="1" applyFill="1" applyBorder="1" applyAlignment="1"/>
    <xf numFmtId="0" fontId="0" fillId="2" borderId="217" xfId="0" applyNumberFormat="1" applyFont="1" applyFill="1" applyBorder="1" applyAlignment="1"/>
    <xf numFmtId="0" fontId="0" fillId="0" borderId="0" xfId="0" applyNumberFormat="1" applyFont="1" applyAlignment="1"/>
    <xf numFmtId="166" fontId="5" fillId="2" borderId="218" xfId="0" applyNumberFormat="1" applyFont="1" applyFill="1" applyBorder="1" applyAlignment="1"/>
    <xf numFmtId="166" fontId="1" fillId="2" borderId="219" xfId="0" applyNumberFormat="1" applyFont="1" applyFill="1" applyBorder="1" applyAlignment="1"/>
    <xf numFmtId="0" fontId="0" fillId="2" borderId="219" xfId="0" applyNumberFormat="1" applyFont="1" applyFill="1" applyBorder="1" applyAlignment="1"/>
    <xf numFmtId="0" fontId="0" fillId="2" borderId="220" xfId="0" applyNumberFormat="1" applyFont="1" applyFill="1" applyBorder="1" applyAlignment="1"/>
    <xf numFmtId="49" fontId="5" fillId="2" borderId="221" xfId="0" applyNumberFormat="1" applyFont="1" applyFill="1" applyBorder="1" applyAlignment="1"/>
    <xf numFmtId="0" fontId="0" fillId="2" borderId="222" xfId="0" applyNumberFormat="1" applyFont="1" applyFill="1" applyBorder="1" applyAlignment="1"/>
    <xf numFmtId="49" fontId="5" fillId="6" borderId="223" xfId="0" applyNumberFormat="1" applyFont="1" applyFill="1" applyBorder="1" applyAlignment="1"/>
    <xf numFmtId="166" fontId="6" fillId="2" borderId="224" xfId="0" applyNumberFormat="1" applyFont="1" applyFill="1" applyBorder="1" applyAlignment="1"/>
    <xf numFmtId="166" fontId="0" fillId="2" borderId="225" xfId="0" applyNumberFormat="1" applyFont="1" applyFill="1" applyBorder="1" applyAlignment="1"/>
    <xf numFmtId="0" fontId="0" fillId="2" borderId="225" xfId="0" applyNumberFormat="1" applyFont="1" applyFill="1" applyBorder="1" applyAlignment="1"/>
    <xf numFmtId="49" fontId="6" fillId="2" borderId="225" xfId="0" applyNumberFormat="1" applyFont="1" applyFill="1" applyBorder="1" applyAlignment="1"/>
    <xf numFmtId="49" fontId="0" fillId="2" borderId="225" xfId="0" applyNumberFormat="1" applyFont="1" applyFill="1" applyBorder="1" applyAlignment="1"/>
    <xf numFmtId="49" fontId="9" fillId="2" borderId="29" xfId="0" applyNumberFormat="1" applyFont="1" applyFill="1" applyBorder="1" applyAlignment="1"/>
    <xf numFmtId="166" fontId="6" fillId="2" borderId="225" xfId="0" applyNumberFormat="1" applyFont="1" applyFill="1" applyBorder="1" applyAlignment="1"/>
    <xf numFmtId="49" fontId="0" fillId="2" borderId="226" xfId="0" applyNumberFormat="1" applyFont="1" applyFill="1" applyBorder="1" applyAlignment="1"/>
    <xf numFmtId="49" fontId="0" fillId="2" borderId="227" xfId="0" applyNumberFormat="1" applyFont="1" applyFill="1" applyBorder="1" applyAlignment="1"/>
    <xf numFmtId="49" fontId="0" fillId="2" borderId="228" xfId="0" applyNumberFormat="1" applyFont="1" applyFill="1" applyBorder="1" applyAlignment="1"/>
    <xf numFmtId="49" fontId="0" fillId="2" borderId="229" xfId="0" applyNumberFormat="1" applyFont="1" applyFill="1" applyBorder="1" applyAlignment="1"/>
    <xf numFmtId="166" fontId="6" fillId="2" borderId="225" xfId="0" applyNumberFormat="1" applyFont="1" applyFill="1" applyBorder="1" applyAlignment="1">
      <alignment horizontal="left"/>
    </xf>
    <xf numFmtId="166" fontId="7" fillId="2" borderId="225" xfId="0" applyNumberFormat="1" applyFont="1" applyFill="1" applyBorder="1" applyAlignment="1"/>
    <xf numFmtId="167" fontId="6" fillId="2" borderId="14" xfId="0" applyNumberFormat="1" applyFont="1" applyFill="1" applyBorder="1" applyAlignment="1">
      <alignment horizontal="right"/>
    </xf>
    <xf numFmtId="167" fontId="6" fillId="2" borderId="13" xfId="0" applyNumberFormat="1" applyFont="1" applyFill="1" applyBorder="1" applyAlignment="1"/>
    <xf numFmtId="0" fontId="0" fillId="2" borderId="230" xfId="0" applyNumberFormat="1" applyFont="1" applyFill="1" applyBorder="1" applyAlignment="1"/>
    <xf numFmtId="0" fontId="0" fillId="2" borderId="231" xfId="0" applyNumberFormat="1" applyFont="1" applyFill="1" applyBorder="1" applyAlignment="1"/>
    <xf numFmtId="0" fontId="0" fillId="2" borderId="232" xfId="0" applyNumberFormat="1" applyFont="1" applyFill="1" applyBorder="1" applyAlignment="1"/>
    <xf numFmtId="0" fontId="0" fillId="2" borderId="233" xfId="0" applyNumberFormat="1" applyFont="1" applyFill="1" applyBorder="1" applyAlignment="1"/>
    <xf numFmtId="0" fontId="0" fillId="2" borderId="234" xfId="0" applyNumberFormat="1" applyFont="1" applyFill="1" applyBorder="1" applyAlignment="1"/>
    <xf numFmtId="0" fontId="0" fillId="2" borderId="235" xfId="0" applyNumberFormat="1" applyFont="1" applyFill="1" applyBorder="1" applyAlignment="1"/>
    <xf numFmtId="0" fontId="0" fillId="0" borderId="0" xfId="0" applyNumberFormat="1" applyFont="1" applyAlignment="1"/>
    <xf numFmtId="0" fontId="0" fillId="0" borderId="0" xfId="0" applyNumberFormat="1" applyFont="1" applyAlignment="1"/>
    <xf numFmtId="3" fontId="0" fillId="7" borderId="30" xfId="0" applyNumberFormat="1" applyFont="1" applyFill="1" applyBorder="1" applyAlignment="1">
      <alignment horizontal="right"/>
    </xf>
    <xf numFmtId="164" fontId="0" fillId="2" borderId="12" xfId="0" applyNumberFormat="1" applyFont="1" applyFill="1" applyBorder="1" applyAlignment="1"/>
    <xf numFmtId="49" fontId="0" fillId="2" borderId="12" xfId="0" applyNumberFormat="1" applyFont="1" applyFill="1" applyBorder="1" applyAlignment="1"/>
    <xf numFmtId="164" fontId="6" fillId="2" borderId="12" xfId="0" applyNumberFormat="1" applyFont="1" applyFill="1" applyBorder="1" applyAlignment="1"/>
    <xf numFmtId="168" fontId="0" fillId="2" borderId="12" xfId="0" applyNumberFormat="1" applyFont="1" applyFill="1" applyBorder="1" applyAlignment="1"/>
    <xf numFmtId="168" fontId="0" fillId="2" borderId="12" xfId="0" applyNumberFormat="1" applyFont="1" applyFill="1" applyBorder="1" applyAlignment="1">
      <alignment horizontal="left"/>
    </xf>
    <xf numFmtId="1" fontId="6" fillId="2" borderId="12" xfId="0" applyNumberFormat="1" applyFont="1" applyFill="1" applyBorder="1" applyAlignment="1">
      <alignment horizontal="center"/>
    </xf>
    <xf numFmtId="166" fontId="0" fillId="2" borderId="3" xfId="0" applyNumberFormat="1" applyFont="1" applyFill="1" applyBorder="1" applyAlignment="1"/>
    <xf numFmtId="164" fontId="6" fillId="2" borderId="9" xfId="0" applyNumberFormat="1" applyFont="1" applyFill="1" applyBorder="1" applyAlignment="1">
      <alignment horizontal="right"/>
    </xf>
    <xf numFmtId="167" fontId="0" fillId="2" borderId="12" xfId="0" applyNumberFormat="1" applyFont="1" applyFill="1" applyBorder="1" applyAlignment="1"/>
    <xf numFmtId="14" fontId="6" fillId="2" borderId="237" xfId="0" applyNumberFormat="1" applyFont="1" applyFill="1" applyBorder="1" applyAlignment="1">
      <alignment horizontal="center"/>
    </xf>
    <xf numFmtId="0" fontId="15" fillId="2" borderId="12" xfId="0" applyNumberFormat="1" applyFont="1" applyFill="1" applyBorder="1" applyAlignment="1">
      <alignment horizontal="center"/>
    </xf>
    <xf numFmtId="49" fontId="16" fillId="2" borderId="13" xfId="0" applyNumberFormat="1" applyFont="1" applyFill="1" applyBorder="1" applyAlignment="1"/>
    <xf numFmtId="0" fontId="1" fillId="7" borderId="13" xfId="0" applyNumberFormat="1" applyFont="1" applyFill="1" applyBorder="1" applyAlignment="1"/>
    <xf numFmtId="0" fontId="0" fillId="7" borderId="13" xfId="0" applyNumberFormat="1" applyFont="1" applyFill="1" applyBorder="1" applyAlignment="1"/>
    <xf numFmtId="0" fontId="6" fillId="7" borderId="20" xfId="0" applyNumberFormat="1" applyFont="1" applyFill="1" applyBorder="1" applyAlignment="1">
      <alignment horizontal="center"/>
    </xf>
    <xf numFmtId="0" fontId="6" fillId="7" borderId="23" xfId="0" applyNumberFormat="1" applyFont="1" applyFill="1" applyBorder="1" applyAlignment="1">
      <alignment horizontal="center"/>
    </xf>
    <xf numFmtId="164" fontId="6" fillId="7" borderId="34" xfId="0" applyNumberFormat="1" applyFont="1" applyFill="1" applyBorder="1" applyAlignment="1">
      <alignment horizontal="right"/>
    </xf>
    <xf numFmtId="9" fontId="0" fillId="7" borderId="37" xfId="0" applyNumberFormat="1" applyFont="1" applyFill="1" applyBorder="1" applyAlignment="1">
      <alignment horizontal="right"/>
    </xf>
    <xf numFmtId="167" fontId="0" fillId="7" borderId="23" xfId="0" applyNumberFormat="1" applyFont="1" applyFill="1" applyBorder="1" applyAlignment="1">
      <alignment horizontal="right"/>
    </xf>
    <xf numFmtId="1" fontId="6" fillId="7" borderId="37" xfId="0" applyNumberFormat="1" applyFont="1" applyFill="1" applyBorder="1" applyAlignment="1">
      <alignment horizontal="center"/>
    </xf>
    <xf numFmtId="164" fontId="6" fillId="7" borderId="37" xfId="0" applyNumberFormat="1" applyFont="1" applyFill="1" applyBorder="1" applyAlignment="1"/>
    <xf numFmtId="166" fontId="0" fillId="7" borderId="37" xfId="0" applyNumberFormat="1" applyFont="1" applyFill="1" applyBorder="1" applyAlignment="1"/>
    <xf numFmtId="166" fontId="0" fillId="7" borderId="23" xfId="0" applyNumberFormat="1" applyFont="1" applyFill="1" applyBorder="1" applyAlignment="1"/>
    <xf numFmtId="166" fontId="0" fillId="7" borderId="30" xfId="0" applyNumberFormat="1" applyFont="1" applyFill="1" applyBorder="1" applyAlignment="1">
      <alignment horizontal="right"/>
    </xf>
    <xf numFmtId="164" fontId="6" fillId="7" borderId="30" xfId="0" applyNumberFormat="1" applyFont="1" applyFill="1" applyBorder="1" applyAlignment="1">
      <alignment horizontal="right"/>
    </xf>
    <xf numFmtId="167" fontId="0" fillId="7" borderId="34" xfId="0" applyNumberFormat="1" applyFont="1" applyFill="1" applyBorder="1" applyAlignment="1"/>
    <xf numFmtId="0" fontId="0" fillId="7" borderId="0" xfId="0" applyNumberFormat="1" applyFont="1" applyFill="1" applyAlignment="1"/>
    <xf numFmtId="0" fontId="16" fillId="2" borderId="12" xfId="0" applyNumberFormat="1" applyFont="1" applyFill="1" applyBorder="1" applyAlignment="1"/>
    <xf numFmtId="0" fontId="16" fillId="2" borderId="13" xfId="0" applyNumberFormat="1" applyFont="1" applyFill="1" applyBorder="1" applyAlignment="1"/>
    <xf numFmtId="49" fontId="16" fillId="2" borderId="29" xfId="0" applyNumberFormat="1" applyFont="1" applyFill="1" applyBorder="1" applyAlignment="1">
      <alignment horizontal="left"/>
    </xf>
    <xf numFmtId="49" fontId="16" fillId="2" borderId="26" xfId="0" applyNumberFormat="1" applyFont="1" applyFill="1" applyBorder="1" applyAlignment="1"/>
    <xf numFmtId="49" fontId="0" fillId="0" borderId="13" xfId="0" applyNumberFormat="1" applyFont="1" applyFill="1" applyBorder="1" applyAlignment="1"/>
    <xf numFmtId="49" fontId="0" fillId="0" borderId="29" xfId="0" applyNumberFormat="1" applyFont="1" applyFill="1" applyBorder="1" applyAlignment="1"/>
    <xf numFmtId="3" fontId="0" fillId="0" borderId="5" xfId="0" applyNumberFormat="1" applyFont="1" applyFill="1" applyBorder="1" applyAlignment="1">
      <alignment horizontal="right"/>
    </xf>
    <xf numFmtId="0" fontId="0" fillId="0" borderId="12" xfId="0" applyNumberFormat="1" applyFont="1" applyFill="1" applyBorder="1" applyAlignment="1"/>
    <xf numFmtId="0" fontId="0" fillId="0" borderId="13" xfId="0" applyNumberFormat="1" applyFont="1" applyFill="1" applyBorder="1" applyAlignment="1"/>
    <xf numFmtId="0" fontId="0" fillId="0" borderId="26" xfId="0" applyNumberFormat="1" applyFont="1" applyFill="1" applyBorder="1" applyAlignment="1"/>
    <xf numFmtId="9" fontId="0" fillId="0" borderId="27" xfId="0" applyNumberFormat="1" applyFont="1" applyFill="1" applyBorder="1" applyAlignment="1">
      <alignment horizontal="right"/>
    </xf>
    <xf numFmtId="9" fontId="0" fillId="0" borderId="32" xfId="0" applyNumberFormat="1" applyFont="1" applyFill="1" applyBorder="1" applyAlignment="1"/>
    <xf numFmtId="9" fontId="0" fillId="0" borderId="5" xfId="0" applyNumberFormat="1" applyFont="1" applyFill="1" applyBorder="1" applyAlignment="1"/>
    <xf numFmtId="166" fontId="0" fillId="0" borderId="5" xfId="0" applyNumberFormat="1" applyFont="1" applyFill="1" applyBorder="1" applyAlignment="1"/>
    <xf numFmtId="166" fontId="0" fillId="0" borderId="12" xfId="0" applyNumberFormat="1" applyFont="1" applyFill="1" applyBorder="1" applyAlignment="1"/>
    <xf numFmtId="0" fontId="0" fillId="0" borderId="0" xfId="0" applyNumberFormat="1" applyFont="1" applyFill="1" applyAlignment="1"/>
    <xf numFmtId="0" fontId="0" fillId="0" borderId="0" xfId="0" applyFont="1" applyFill="1" applyAlignment="1"/>
    <xf numFmtId="168" fontId="0" fillId="0" borderId="12" xfId="0" applyNumberFormat="1" applyFont="1" applyFill="1" applyBorder="1" applyAlignment="1"/>
    <xf numFmtId="168" fontId="0" fillId="0" borderId="13" xfId="0" applyNumberFormat="1" applyFont="1" applyFill="1" applyBorder="1" applyAlignment="1"/>
    <xf numFmtId="168" fontId="0" fillId="0" borderId="26" xfId="0" applyNumberFormat="1" applyFont="1" applyFill="1" applyBorder="1" applyAlignment="1"/>
    <xf numFmtId="166" fontId="0" fillId="0" borderId="33" xfId="0" applyNumberFormat="1" applyFont="1" applyFill="1" applyBorder="1" applyAlignment="1"/>
    <xf numFmtId="49" fontId="0" fillId="0" borderId="41" xfId="0" applyNumberFormat="1" applyFont="1" applyFill="1" applyBorder="1" applyAlignment="1">
      <alignment horizontal="center"/>
    </xf>
    <xf numFmtId="49" fontId="0" fillId="0" borderId="42" xfId="0" applyNumberFormat="1" applyFont="1" applyFill="1" applyBorder="1" applyAlignment="1">
      <alignment horizontal="center"/>
    </xf>
    <xf numFmtId="166" fontId="0" fillId="0" borderId="13" xfId="0" applyNumberFormat="1" applyFont="1" applyFill="1" applyBorder="1" applyAlignment="1"/>
    <xf numFmtId="0" fontId="0" fillId="8" borderId="13" xfId="0" applyNumberFormat="1" applyFont="1" applyFill="1" applyBorder="1" applyAlignment="1"/>
    <xf numFmtId="0" fontId="0" fillId="8" borderId="15" xfId="0" applyNumberFormat="1" applyFont="1" applyFill="1" applyBorder="1" applyAlignment="1"/>
    <xf numFmtId="49" fontId="6" fillId="8" borderId="17" xfId="0" applyNumberFormat="1" applyFont="1" applyFill="1" applyBorder="1" applyAlignment="1">
      <alignment horizontal="center"/>
    </xf>
    <xf numFmtId="0" fontId="6" fillId="8" borderId="21" xfId="0" applyNumberFormat="1" applyFont="1" applyFill="1" applyBorder="1" applyAlignment="1">
      <alignment horizontal="center"/>
    </xf>
    <xf numFmtId="0" fontId="6" fillId="8" borderId="24" xfId="0" applyNumberFormat="1" applyFont="1" applyFill="1" applyBorder="1" applyAlignment="1">
      <alignment horizontal="center"/>
    </xf>
    <xf numFmtId="3" fontId="0" fillId="8" borderId="31" xfId="0" applyNumberFormat="1" applyFont="1" applyFill="1" applyBorder="1" applyAlignment="1">
      <alignment horizontal="right"/>
    </xf>
    <xf numFmtId="164" fontId="6" fillId="8" borderId="35" xfId="0" applyNumberFormat="1" applyFont="1" applyFill="1" applyBorder="1" applyAlignment="1">
      <alignment horizontal="right"/>
    </xf>
    <xf numFmtId="9" fontId="9" fillId="8" borderId="38" xfId="0" applyNumberFormat="1" applyFont="1" applyFill="1" applyBorder="1" applyAlignment="1">
      <alignment horizontal="right"/>
    </xf>
    <xf numFmtId="167" fontId="0" fillId="8" borderId="24" xfId="0" applyNumberFormat="1" applyFont="1" applyFill="1" applyBorder="1" applyAlignment="1">
      <alignment horizontal="right"/>
    </xf>
    <xf numFmtId="1" fontId="6" fillId="8" borderId="38" xfId="0" applyNumberFormat="1" applyFont="1" applyFill="1" applyBorder="1" applyAlignment="1">
      <alignment horizontal="center"/>
    </xf>
    <xf numFmtId="164" fontId="6" fillId="8" borderId="38" xfId="0" applyNumberFormat="1" applyFont="1" applyFill="1" applyBorder="1" applyAlignment="1"/>
    <xf numFmtId="166" fontId="0" fillId="8" borderId="38" xfId="0" applyNumberFormat="1" applyFont="1" applyFill="1" applyBorder="1" applyAlignment="1"/>
    <xf numFmtId="166" fontId="0" fillId="8" borderId="24" xfId="0" applyNumberFormat="1" applyFont="1" applyFill="1" applyBorder="1" applyAlignment="1"/>
    <xf numFmtId="166" fontId="0" fillId="8" borderId="31" xfId="0" applyNumberFormat="1" applyFont="1" applyFill="1" applyBorder="1" applyAlignment="1">
      <alignment horizontal="right"/>
    </xf>
    <xf numFmtId="167" fontId="0" fillId="8" borderId="45" xfId="0" applyNumberFormat="1" applyFont="1" applyFill="1" applyBorder="1" applyAlignment="1"/>
    <xf numFmtId="0" fontId="0" fillId="8" borderId="19" xfId="0" applyNumberFormat="1" applyFont="1" applyFill="1" applyBorder="1" applyAlignment="1"/>
    <xf numFmtId="0" fontId="0" fillId="8" borderId="0" xfId="0" applyNumberFormat="1" applyFont="1" applyFill="1" applyAlignment="1"/>
    <xf numFmtId="0" fontId="0" fillId="9" borderId="13" xfId="0" applyNumberFormat="1" applyFont="1" applyFill="1" applyBorder="1" applyAlignment="1"/>
    <xf numFmtId="0" fontId="6" fillId="9" borderId="22" xfId="0" applyNumberFormat="1" applyFont="1" applyFill="1" applyBorder="1" applyAlignment="1">
      <alignment horizontal="center"/>
    </xf>
    <xf numFmtId="0" fontId="6" fillId="9" borderId="25" xfId="0" applyNumberFormat="1" applyFont="1" applyFill="1" applyBorder="1" applyAlignment="1">
      <alignment horizontal="center"/>
    </xf>
    <xf numFmtId="164" fontId="0" fillId="9" borderId="25" xfId="0" applyNumberFormat="1" applyFont="1" applyFill="1" applyBorder="1" applyAlignment="1"/>
    <xf numFmtId="0" fontId="0" fillId="9" borderId="25" xfId="0" applyNumberFormat="1" applyFont="1" applyFill="1" applyBorder="1" applyAlignment="1"/>
    <xf numFmtId="0" fontId="16" fillId="9" borderId="25" xfId="0" applyNumberFormat="1" applyFont="1" applyFill="1" applyBorder="1" applyAlignment="1"/>
    <xf numFmtId="49" fontId="0" fillId="9" borderId="25" xfId="0" applyNumberFormat="1" applyFont="1" applyFill="1" applyBorder="1" applyAlignment="1"/>
    <xf numFmtId="164" fontId="6" fillId="9" borderId="25" xfId="0" applyNumberFormat="1" applyFont="1" applyFill="1" applyBorder="1" applyAlignment="1"/>
    <xf numFmtId="166" fontId="0" fillId="9" borderId="25" xfId="0" applyNumberFormat="1" applyFont="1" applyFill="1" applyBorder="1" applyAlignment="1"/>
    <xf numFmtId="168" fontId="0" fillId="9" borderId="25" xfId="0" applyNumberFormat="1" applyFont="1" applyFill="1" applyBorder="1" applyAlignment="1"/>
    <xf numFmtId="168" fontId="0" fillId="9" borderId="25" xfId="0" applyNumberFormat="1" applyFont="1" applyFill="1" applyBorder="1" applyAlignment="1">
      <alignment horizontal="left"/>
    </xf>
    <xf numFmtId="0" fontId="0" fillId="9" borderId="39" xfId="0" applyNumberFormat="1" applyFont="1" applyFill="1" applyBorder="1" applyAlignment="1"/>
    <xf numFmtId="166" fontId="0" fillId="9" borderId="11" xfId="0" applyNumberFormat="1" applyFont="1" applyFill="1" applyBorder="1" applyAlignment="1"/>
    <xf numFmtId="0" fontId="0" fillId="9" borderId="43" xfId="0" applyNumberFormat="1" applyFont="1" applyFill="1" applyBorder="1" applyAlignment="1"/>
    <xf numFmtId="3" fontId="0" fillId="9" borderId="25" xfId="0" applyNumberFormat="1" applyFont="1" applyFill="1" applyBorder="1" applyAlignment="1"/>
    <xf numFmtId="1" fontId="6" fillId="9" borderId="25" xfId="0" applyNumberFormat="1" applyFont="1" applyFill="1" applyBorder="1" applyAlignment="1">
      <alignment horizontal="center"/>
    </xf>
    <xf numFmtId="166" fontId="0" fillId="9" borderId="39" xfId="0" applyNumberFormat="1" applyFont="1" applyFill="1" applyBorder="1" applyAlignment="1"/>
    <xf numFmtId="166" fontId="0" fillId="9" borderId="11" xfId="0" applyNumberFormat="1" applyFont="1" applyFill="1" applyBorder="1" applyAlignment="1">
      <alignment horizontal="right"/>
    </xf>
    <xf numFmtId="164" fontId="6" fillId="9" borderId="43" xfId="0" applyNumberFormat="1" applyFont="1" applyFill="1" applyBorder="1" applyAlignment="1">
      <alignment horizontal="right"/>
    </xf>
    <xf numFmtId="167" fontId="0" fillId="9" borderId="25" xfId="0" applyNumberFormat="1" applyFont="1" applyFill="1" applyBorder="1" applyAlignment="1"/>
    <xf numFmtId="0" fontId="0" fillId="9" borderId="0" xfId="0" applyNumberFormat="1" applyFont="1" applyFill="1" applyAlignment="1"/>
    <xf numFmtId="164" fontId="16" fillId="8" borderId="31" xfId="0" applyNumberFormat="1" applyFont="1" applyFill="1" applyBorder="1" applyAlignment="1">
      <alignment horizontal="right"/>
    </xf>
    <xf numFmtId="0" fontId="0" fillId="2" borderId="5" xfId="0" applyNumberFormat="1" applyFont="1" applyFill="1" applyBorder="1" applyAlignment="1"/>
    <xf numFmtId="0" fontId="6" fillId="2" borderId="12" xfId="0" applyNumberFormat="1" applyFont="1" applyFill="1" applyBorder="1" applyAlignment="1">
      <alignment horizontal="center"/>
    </xf>
    <xf numFmtId="17" fontId="6" fillId="2" borderId="237" xfId="0" applyNumberFormat="1" applyFont="1" applyFill="1" applyBorder="1" applyAlignment="1">
      <alignment horizontal="center"/>
    </xf>
    <xf numFmtId="3" fontId="0" fillId="2" borderId="12" xfId="0" applyNumberFormat="1" applyFont="1" applyFill="1" applyBorder="1" applyAlignment="1"/>
    <xf numFmtId="1" fontId="6" fillId="2" borderId="237" xfId="0" applyNumberFormat="1" applyFont="1" applyFill="1" applyBorder="1" applyAlignment="1">
      <alignment horizontal="center"/>
    </xf>
    <xf numFmtId="166" fontId="6" fillId="2" borderId="12" xfId="0" applyNumberFormat="1" applyFont="1" applyFill="1" applyBorder="1" applyAlignment="1">
      <alignment horizontal="center"/>
    </xf>
    <xf numFmtId="166" fontId="6" fillId="2" borderId="12" xfId="0" applyNumberFormat="1" applyFont="1" applyFill="1" applyBorder="1" applyAlignment="1"/>
    <xf numFmtId="168" fontId="0" fillId="2" borderId="3" xfId="0" applyNumberFormat="1" applyFont="1" applyFill="1" applyBorder="1" applyAlignment="1"/>
    <xf numFmtId="165" fontId="6" fillId="2" borderId="9" xfId="0" applyNumberFormat="1" applyFont="1" applyFill="1" applyBorder="1" applyAlignment="1">
      <alignment horizontal="right"/>
    </xf>
    <xf numFmtId="167" fontId="6" fillId="2" borderId="12" xfId="0" applyNumberFormat="1" applyFont="1" applyFill="1" applyBorder="1" applyAlignment="1"/>
    <xf numFmtId="49" fontId="0" fillId="2" borderId="238" xfId="0" applyNumberFormat="1" applyFont="1" applyFill="1" applyBorder="1" applyAlignment="1"/>
    <xf numFmtId="49" fontId="0" fillId="2" borderId="239" xfId="0" applyNumberFormat="1" applyFont="1" applyFill="1" applyBorder="1" applyAlignment="1"/>
    <xf numFmtId="168" fontId="0" fillId="2" borderId="241" xfId="0" applyNumberFormat="1" applyFont="1" applyFill="1" applyBorder="1" applyAlignment="1"/>
    <xf numFmtId="168" fontId="0" fillId="2" borderId="242" xfId="0" applyNumberFormat="1" applyFont="1" applyFill="1" applyBorder="1" applyAlignment="1"/>
    <xf numFmtId="9" fontId="0" fillId="2" borderId="243" xfId="0" applyNumberFormat="1" applyFont="1" applyFill="1" applyBorder="1" applyAlignment="1">
      <alignment horizontal="right"/>
    </xf>
    <xf numFmtId="0" fontId="0" fillId="2" borderId="238" xfId="0" applyNumberFormat="1" applyFont="1" applyFill="1" applyBorder="1" applyAlignment="1"/>
    <xf numFmtId="0" fontId="0" fillId="2" borderId="241" xfId="0" applyNumberFormat="1" applyFont="1" applyFill="1" applyBorder="1" applyAlignment="1"/>
    <xf numFmtId="0" fontId="0" fillId="2" borderId="239" xfId="0" applyNumberFormat="1" applyFont="1" applyFill="1" applyBorder="1" applyAlignment="1"/>
    <xf numFmtId="168" fontId="0" fillId="2" borderId="92" xfId="0" applyNumberFormat="1" applyFont="1" applyFill="1" applyBorder="1" applyAlignment="1"/>
    <xf numFmtId="168" fontId="0" fillId="2" borderId="152" xfId="0" applyNumberFormat="1" applyFont="1" applyFill="1" applyBorder="1" applyAlignment="1"/>
    <xf numFmtId="168" fontId="0" fillId="2" borderId="176" xfId="0" applyNumberFormat="1" applyFont="1" applyFill="1" applyBorder="1" applyAlignment="1"/>
    <xf numFmtId="168" fontId="0" fillId="2" borderId="200" xfId="0" applyNumberFormat="1" applyFont="1" applyFill="1" applyBorder="1" applyAlignment="1"/>
    <xf numFmtId="49" fontId="0" fillId="2" borderId="212" xfId="0" applyNumberFormat="1" applyFont="1" applyFill="1" applyBorder="1" applyAlignment="1"/>
    <xf numFmtId="164" fontId="6" fillId="2" borderId="244" xfId="0" applyNumberFormat="1" applyFont="1" applyFill="1" applyBorder="1" applyAlignment="1"/>
    <xf numFmtId="169" fontId="6" fillId="2" borderId="12" xfId="0" applyNumberFormat="1" applyFont="1" applyFill="1" applyBorder="1" applyAlignment="1"/>
    <xf numFmtId="0" fontId="16" fillId="2" borderId="100" xfId="0" applyNumberFormat="1" applyFont="1" applyFill="1" applyBorder="1" applyAlignment="1"/>
    <xf numFmtId="49" fontId="0" fillId="0" borderId="178" xfId="0" applyNumberFormat="1" applyFont="1" applyFill="1" applyBorder="1" applyAlignment="1"/>
    <xf numFmtId="49" fontId="0" fillId="0" borderId="179" xfId="0" applyNumberFormat="1" applyFont="1" applyFill="1" applyBorder="1" applyAlignment="1"/>
    <xf numFmtId="3" fontId="0" fillId="0" borderId="180" xfId="0" applyNumberFormat="1" applyFont="1" applyFill="1" applyBorder="1" applyAlignment="1">
      <alignment horizontal="right"/>
    </xf>
    <xf numFmtId="0" fontId="0" fillId="0" borderId="188" xfId="0" applyNumberFormat="1" applyFont="1" applyFill="1" applyBorder="1" applyAlignment="1"/>
    <xf numFmtId="0" fontId="0" fillId="0" borderId="184" xfId="0" applyNumberFormat="1" applyFont="1" applyFill="1" applyBorder="1" applyAlignment="1"/>
    <xf numFmtId="168" fontId="0" fillId="0" borderId="184" xfId="0" applyNumberFormat="1" applyFont="1" applyFill="1" applyBorder="1" applyAlignment="1"/>
    <xf numFmtId="168" fontId="0" fillId="0" borderId="185" xfId="0" applyNumberFormat="1" applyFont="1" applyFill="1" applyBorder="1" applyAlignment="1"/>
    <xf numFmtId="9" fontId="0" fillId="0" borderId="186" xfId="0" applyNumberFormat="1" applyFont="1" applyFill="1" applyBorder="1" applyAlignment="1">
      <alignment horizontal="right"/>
    </xf>
    <xf numFmtId="9" fontId="0" fillId="0" borderId="187" xfId="0" applyNumberFormat="1" applyFont="1" applyFill="1" applyBorder="1" applyAlignment="1">
      <alignment horizontal="right"/>
    </xf>
    <xf numFmtId="9" fontId="0" fillId="0" borderId="180" xfId="0" applyNumberFormat="1" applyFont="1" applyFill="1" applyBorder="1" applyAlignment="1">
      <alignment horizontal="right"/>
    </xf>
    <xf numFmtId="166" fontId="0" fillId="0" borderId="180" xfId="0" applyNumberFormat="1" applyFont="1" applyFill="1" applyBorder="1" applyAlignment="1"/>
    <xf numFmtId="0" fontId="0" fillId="0" borderId="189" xfId="0" applyNumberFormat="1" applyFont="1" applyFill="1" applyBorder="1" applyAlignment="1"/>
    <xf numFmtId="166" fontId="1" fillId="8" borderId="13" xfId="0" applyNumberFormat="1" applyFont="1" applyFill="1" applyBorder="1" applyAlignment="1"/>
    <xf numFmtId="164" fontId="0" fillId="8" borderId="13" xfId="0" applyNumberFormat="1" applyFont="1" applyFill="1" applyBorder="1" applyAlignment="1"/>
    <xf numFmtId="164" fontId="6" fillId="8" borderId="13" xfId="0" applyNumberFormat="1" applyFont="1" applyFill="1" applyBorder="1" applyAlignment="1"/>
    <xf numFmtId="3" fontId="0" fillId="8" borderId="13" xfId="0" applyNumberFormat="1" applyFont="1" applyFill="1" applyBorder="1" applyAlignment="1"/>
    <xf numFmtId="0" fontId="0" fillId="8" borderId="216" xfId="0" applyNumberFormat="1" applyFont="1" applyFill="1" applyBorder="1" applyAlignment="1"/>
    <xf numFmtId="166" fontId="1" fillId="9" borderId="48" xfId="0" applyNumberFormat="1" applyFont="1" applyFill="1" applyBorder="1" applyAlignment="1"/>
    <xf numFmtId="166" fontId="1" fillId="9" borderId="13" xfId="0" applyNumberFormat="1" applyFont="1" applyFill="1" applyBorder="1" applyAlignment="1"/>
    <xf numFmtId="164" fontId="6" fillId="9" borderId="38" xfId="0" applyNumberFormat="1" applyFont="1" applyFill="1" applyBorder="1" applyAlignment="1"/>
    <xf numFmtId="164" fontId="0" fillId="9" borderId="13" xfId="0" applyNumberFormat="1" applyFont="1" applyFill="1" applyBorder="1" applyAlignment="1"/>
    <xf numFmtId="164" fontId="6" fillId="9" borderId="13" xfId="0" applyNumberFormat="1" applyFont="1" applyFill="1" applyBorder="1" applyAlignment="1"/>
    <xf numFmtId="3" fontId="0" fillId="9" borderId="13" xfId="0" applyNumberFormat="1" applyFont="1" applyFill="1" applyBorder="1" applyAlignment="1"/>
    <xf numFmtId="0" fontId="0" fillId="9" borderId="216" xfId="0" applyNumberFormat="1" applyFont="1" applyFill="1" applyBorder="1" applyAlignment="1"/>
    <xf numFmtId="3" fontId="0" fillId="0" borderId="188" xfId="0" applyNumberFormat="1" applyFont="1" applyFill="1" applyBorder="1" applyAlignment="1"/>
    <xf numFmtId="49" fontId="6" fillId="8" borderId="19" xfId="0" applyNumberFormat="1" applyFont="1" applyFill="1" applyBorder="1" applyAlignment="1">
      <alignment horizontal="center"/>
    </xf>
    <xf numFmtId="0" fontId="6" fillId="8" borderId="10" xfId="0" applyNumberFormat="1" applyFont="1" applyFill="1" applyBorder="1" applyAlignment="1">
      <alignment horizontal="center"/>
    </xf>
    <xf numFmtId="165" fontId="0" fillId="8" borderId="33" xfId="0" applyNumberFormat="1" applyFont="1" applyFill="1" applyBorder="1" applyAlignment="1"/>
    <xf numFmtId="166" fontId="0" fillId="8" borderId="33" xfId="0" applyNumberFormat="1" applyFont="1" applyFill="1" applyBorder="1" applyAlignment="1"/>
    <xf numFmtId="49" fontId="16" fillId="8" borderId="33" xfId="0" applyNumberFormat="1" applyFont="1" applyFill="1" applyBorder="1" applyAlignment="1"/>
    <xf numFmtId="49" fontId="0" fillId="8" borderId="33" xfId="0" applyNumberFormat="1" applyFont="1" applyFill="1" applyBorder="1" applyAlignment="1"/>
    <xf numFmtId="165" fontId="6" fillId="8" borderId="14" xfId="0" applyNumberFormat="1" applyFont="1" applyFill="1" applyBorder="1" applyAlignment="1"/>
    <xf numFmtId="166" fontId="0" fillId="8" borderId="10" xfId="0" applyNumberFormat="1" applyFont="1" applyFill="1" applyBorder="1" applyAlignment="1"/>
    <xf numFmtId="166" fontId="0" fillId="8" borderId="5" xfId="0" applyNumberFormat="1" applyFont="1" applyFill="1" applyBorder="1" applyAlignment="1"/>
    <xf numFmtId="49" fontId="0" fillId="8" borderId="5" xfId="0" applyNumberFormat="1" applyFont="1" applyFill="1" applyBorder="1" applyAlignment="1"/>
    <xf numFmtId="49" fontId="16" fillId="8" borderId="5" xfId="0" applyNumberFormat="1" applyFont="1" applyFill="1" applyBorder="1" applyAlignment="1"/>
    <xf numFmtId="49" fontId="10" fillId="8" borderId="42" xfId="0" applyNumberFormat="1" applyFont="1" applyFill="1" applyBorder="1" applyAlignment="1"/>
    <xf numFmtId="166" fontId="6" fillId="8" borderId="14" xfId="0" applyNumberFormat="1" applyFont="1" applyFill="1" applyBorder="1" applyAlignment="1"/>
    <xf numFmtId="49" fontId="15" fillId="8" borderId="17" xfId="0" applyNumberFormat="1" applyFont="1" applyFill="1" applyBorder="1" applyAlignment="1">
      <alignment horizontal="center"/>
    </xf>
    <xf numFmtId="164" fontId="0" fillId="8" borderId="35" xfId="0" applyNumberFormat="1" applyFont="1" applyFill="1" applyBorder="1" applyAlignment="1">
      <alignment horizontal="right"/>
    </xf>
    <xf numFmtId="164" fontId="6" fillId="8" borderId="38" xfId="0" applyNumberFormat="1" applyFont="1" applyFill="1" applyBorder="1" applyAlignment="1">
      <alignment horizontal="right"/>
    </xf>
    <xf numFmtId="0" fontId="1" fillId="10" borderId="13" xfId="0" applyNumberFormat="1" applyFont="1" applyFill="1" applyBorder="1" applyAlignment="1"/>
    <xf numFmtId="0" fontId="0" fillId="10" borderId="13" xfId="0" applyNumberFormat="1" applyFont="1" applyFill="1" applyBorder="1" applyAlignment="1"/>
    <xf numFmtId="0" fontId="6" fillId="10" borderId="20" xfId="0" applyNumberFormat="1" applyFont="1" applyFill="1" applyBorder="1" applyAlignment="1">
      <alignment horizontal="center"/>
    </xf>
    <xf numFmtId="0" fontId="6" fillId="10" borderId="23" xfId="0" applyNumberFormat="1" applyFont="1" applyFill="1" applyBorder="1" applyAlignment="1">
      <alignment horizontal="center"/>
    </xf>
    <xf numFmtId="3" fontId="0" fillId="10" borderId="30" xfId="0" applyNumberFormat="1" applyFont="1" applyFill="1" applyBorder="1" applyAlignment="1">
      <alignment horizontal="right"/>
    </xf>
    <xf numFmtId="164" fontId="0" fillId="10" borderId="34" xfId="0" applyNumberFormat="1" applyFont="1" applyFill="1" applyBorder="1" applyAlignment="1">
      <alignment horizontal="right"/>
    </xf>
    <xf numFmtId="164" fontId="6" fillId="10" borderId="37" xfId="0" applyNumberFormat="1" applyFont="1" applyFill="1" applyBorder="1" applyAlignment="1">
      <alignment horizontal="right"/>
    </xf>
    <xf numFmtId="9" fontId="0" fillId="10" borderId="37" xfId="0" applyNumberFormat="1" applyFont="1" applyFill="1" applyBorder="1" applyAlignment="1">
      <alignment horizontal="right"/>
    </xf>
    <xf numFmtId="167" fontId="0" fillId="10" borderId="23" xfId="0" applyNumberFormat="1" applyFont="1" applyFill="1" applyBorder="1" applyAlignment="1">
      <alignment horizontal="right"/>
    </xf>
    <xf numFmtId="164" fontId="6" fillId="10" borderId="34" xfId="0" applyNumberFormat="1" applyFont="1" applyFill="1" applyBorder="1" applyAlignment="1">
      <alignment horizontal="right"/>
    </xf>
    <xf numFmtId="1" fontId="6" fillId="10" borderId="37" xfId="0" applyNumberFormat="1" applyFont="1" applyFill="1" applyBorder="1" applyAlignment="1">
      <alignment horizontal="center"/>
    </xf>
    <xf numFmtId="164" fontId="6" fillId="10" borderId="37" xfId="0" applyNumberFormat="1" applyFont="1" applyFill="1" applyBorder="1" applyAlignment="1"/>
    <xf numFmtId="166" fontId="0" fillId="10" borderId="37" xfId="0" applyNumberFormat="1" applyFont="1" applyFill="1" applyBorder="1" applyAlignment="1"/>
    <xf numFmtId="166" fontId="0" fillId="10" borderId="23" xfId="0" applyNumberFormat="1" applyFont="1" applyFill="1" applyBorder="1" applyAlignment="1"/>
    <xf numFmtId="166" fontId="0" fillId="10" borderId="30" xfId="0" applyNumberFormat="1" applyFont="1" applyFill="1" applyBorder="1" applyAlignment="1">
      <alignment horizontal="right"/>
    </xf>
    <xf numFmtId="164" fontId="6" fillId="10" borderId="30" xfId="0" applyNumberFormat="1" applyFont="1" applyFill="1" applyBorder="1" applyAlignment="1">
      <alignment horizontal="right"/>
    </xf>
    <xf numFmtId="167" fontId="0" fillId="10" borderId="34" xfId="0" applyNumberFormat="1" applyFont="1" applyFill="1" applyBorder="1" applyAlignment="1"/>
    <xf numFmtId="0" fontId="0" fillId="10" borderId="0" xfId="0" applyNumberFormat="1" applyFont="1" applyFill="1" applyAlignment="1"/>
    <xf numFmtId="166" fontId="1" fillId="10" borderId="48" xfId="0" applyNumberFormat="1" applyFont="1" applyFill="1" applyBorder="1" applyAlignment="1"/>
    <xf numFmtId="166" fontId="1" fillId="10" borderId="13" xfId="0" applyNumberFormat="1" applyFont="1" applyFill="1" applyBorder="1" applyAlignment="1"/>
    <xf numFmtId="166" fontId="0" fillId="10" borderId="13" xfId="0" applyNumberFormat="1" applyFont="1" applyFill="1" applyBorder="1" applyAlignment="1"/>
    <xf numFmtId="1" fontId="6" fillId="10" borderId="20" xfId="0" applyNumberFormat="1" applyFont="1" applyFill="1" applyBorder="1" applyAlignment="1">
      <alignment horizontal="center"/>
    </xf>
    <xf numFmtId="165" fontId="6" fillId="10" borderId="34" xfId="0" applyNumberFormat="1" applyFont="1" applyFill="1" applyBorder="1" applyAlignment="1"/>
    <xf numFmtId="3" fontId="0" fillId="10" borderId="61" xfId="0" applyNumberFormat="1" applyFont="1" applyFill="1" applyBorder="1" applyAlignment="1">
      <alignment horizontal="right"/>
    </xf>
    <xf numFmtId="3" fontId="0" fillId="10" borderId="73" xfId="0" applyNumberFormat="1" applyFont="1" applyFill="1" applyBorder="1" applyAlignment="1">
      <alignment horizontal="right"/>
    </xf>
    <xf numFmtId="3" fontId="0" fillId="10" borderId="85" xfId="0" applyNumberFormat="1" applyFont="1" applyFill="1" applyBorder="1" applyAlignment="1">
      <alignment horizontal="right"/>
    </xf>
    <xf numFmtId="3" fontId="0" fillId="10" borderId="97" xfId="0" applyNumberFormat="1" applyFont="1" applyFill="1" applyBorder="1" applyAlignment="1">
      <alignment horizontal="right"/>
    </xf>
    <xf numFmtId="3" fontId="0" fillId="10" borderId="109" xfId="0" applyNumberFormat="1" applyFont="1" applyFill="1" applyBorder="1" applyAlignment="1">
      <alignment horizontal="right"/>
    </xf>
    <xf numFmtId="3" fontId="0" fillId="10" borderId="121" xfId="0" applyNumberFormat="1" applyFont="1" applyFill="1" applyBorder="1" applyAlignment="1">
      <alignment horizontal="right"/>
    </xf>
    <xf numFmtId="3" fontId="0" fillId="10" borderId="133" xfId="0" applyNumberFormat="1" applyFont="1" applyFill="1" applyBorder="1" applyAlignment="1">
      <alignment horizontal="right"/>
    </xf>
    <xf numFmtId="3" fontId="0" fillId="10" borderId="145" xfId="0" applyNumberFormat="1" applyFont="1" applyFill="1" applyBorder="1" applyAlignment="1">
      <alignment horizontal="right"/>
    </xf>
    <xf numFmtId="3" fontId="0" fillId="10" borderId="157" xfId="0" applyNumberFormat="1" applyFont="1" applyFill="1" applyBorder="1" applyAlignment="1">
      <alignment horizontal="right"/>
    </xf>
    <xf numFmtId="3" fontId="0" fillId="10" borderId="169" xfId="0" applyNumberFormat="1" applyFont="1" applyFill="1" applyBorder="1" applyAlignment="1">
      <alignment horizontal="right"/>
    </xf>
    <xf numFmtId="3" fontId="0" fillId="10" borderId="181" xfId="0" applyNumberFormat="1" applyFont="1" applyFill="1" applyBorder="1" applyAlignment="1">
      <alignment horizontal="right"/>
    </xf>
    <xf numFmtId="3" fontId="0" fillId="10" borderId="193" xfId="0" applyNumberFormat="1" applyFont="1" applyFill="1" applyBorder="1" applyAlignment="1">
      <alignment horizontal="right"/>
    </xf>
    <xf numFmtId="3" fontId="0" fillId="10" borderId="205" xfId="0" applyNumberFormat="1" applyFont="1" applyFill="1" applyBorder="1" applyAlignment="1">
      <alignment horizontal="right"/>
    </xf>
    <xf numFmtId="3" fontId="0" fillId="10" borderId="214" xfId="0" applyNumberFormat="1" applyFont="1" applyFill="1" applyBorder="1" applyAlignment="1">
      <alignment horizontal="right"/>
    </xf>
    <xf numFmtId="164" fontId="6" fillId="10" borderId="38" xfId="0" applyNumberFormat="1" applyFont="1" applyFill="1" applyBorder="1" applyAlignment="1"/>
    <xf numFmtId="166" fontId="6" fillId="10" borderId="37" xfId="0" applyNumberFormat="1" applyFont="1" applyFill="1" applyBorder="1" applyAlignment="1">
      <alignment horizontal="center"/>
    </xf>
    <xf numFmtId="166" fontId="6" fillId="10" borderId="37" xfId="0" applyNumberFormat="1" applyFont="1" applyFill="1" applyBorder="1" applyAlignment="1"/>
    <xf numFmtId="165" fontId="6" fillId="10" borderId="30" xfId="0" applyNumberFormat="1" applyFont="1" applyFill="1" applyBorder="1" applyAlignment="1">
      <alignment horizontal="right"/>
    </xf>
    <xf numFmtId="169" fontId="6" fillId="10" borderId="34" xfId="0" applyNumberFormat="1" applyFont="1" applyFill="1" applyBorder="1" applyAlignment="1">
      <alignment horizontal="right"/>
    </xf>
    <xf numFmtId="166" fontId="6" fillId="10" borderId="13" xfId="0" applyNumberFormat="1" applyFont="1" applyFill="1" applyBorder="1" applyAlignment="1"/>
    <xf numFmtId="164" fontId="0" fillId="10" borderId="13" xfId="0" applyNumberFormat="1" applyFont="1" applyFill="1" applyBorder="1" applyAlignment="1"/>
    <xf numFmtId="164" fontId="6" fillId="10" borderId="13" xfId="0" applyNumberFormat="1" applyFont="1" applyFill="1" applyBorder="1" applyAlignment="1"/>
    <xf numFmtId="3" fontId="0" fillId="10" borderId="13" xfId="0" applyNumberFormat="1" applyFont="1" applyFill="1" applyBorder="1" applyAlignment="1"/>
    <xf numFmtId="0" fontId="0" fillId="10" borderId="216" xfId="0" applyNumberFormat="1" applyFont="1" applyFill="1" applyBorder="1" applyAlignment="1"/>
    <xf numFmtId="166" fontId="17" fillId="8" borderId="48" xfId="0" applyNumberFormat="1" applyFont="1" applyFill="1" applyBorder="1" applyAlignment="1"/>
    <xf numFmtId="166" fontId="0" fillId="8" borderId="15" xfId="0" applyNumberFormat="1" applyFont="1" applyFill="1" applyBorder="1" applyAlignment="1"/>
    <xf numFmtId="1" fontId="6" fillId="8" borderId="21" xfId="0" applyNumberFormat="1" applyFont="1" applyFill="1" applyBorder="1" applyAlignment="1">
      <alignment horizontal="center"/>
    </xf>
    <xf numFmtId="165" fontId="6" fillId="8" borderId="35" xfId="0" applyNumberFormat="1" applyFont="1" applyFill="1" applyBorder="1" applyAlignment="1"/>
    <xf numFmtId="3" fontId="0" fillId="8" borderId="62" xfId="0" applyNumberFormat="1" applyFont="1" applyFill="1" applyBorder="1" applyAlignment="1">
      <alignment horizontal="right"/>
    </xf>
    <xf numFmtId="3" fontId="0" fillId="8" borderId="74" xfId="0" applyNumberFormat="1" applyFont="1" applyFill="1" applyBorder="1" applyAlignment="1">
      <alignment horizontal="right"/>
    </xf>
    <xf numFmtId="3" fontId="0" fillId="8" borderId="86" xfId="0" applyNumberFormat="1" applyFont="1" applyFill="1" applyBorder="1" applyAlignment="1">
      <alignment horizontal="right"/>
    </xf>
    <xf numFmtId="3" fontId="0" fillId="8" borderId="98" xfId="0" applyNumberFormat="1" applyFont="1" applyFill="1" applyBorder="1" applyAlignment="1">
      <alignment horizontal="right"/>
    </xf>
    <xf numFmtId="3" fontId="0" fillId="8" borderId="110" xfId="0" applyNumberFormat="1" applyFont="1" applyFill="1" applyBorder="1" applyAlignment="1">
      <alignment horizontal="right"/>
    </xf>
    <xf numFmtId="3" fontId="0" fillId="8" borderId="122" xfId="0" applyNumberFormat="1" applyFont="1" applyFill="1" applyBorder="1" applyAlignment="1">
      <alignment horizontal="right"/>
    </xf>
    <xf numFmtId="3" fontId="0" fillId="8" borderId="134" xfId="0" applyNumberFormat="1" applyFont="1" applyFill="1" applyBorder="1" applyAlignment="1">
      <alignment horizontal="right"/>
    </xf>
    <xf numFmtId="3" fontId="0" fillId="8" borderId="146" xfId="0" applyNumberFormat="1" applyFont="1" applyFill="1" applyBorder="1" applyAlignment="1">
      <alignment horizontal="right"/>
    </xf>
    <xf numFmtId="3" fontId="0" fillId="8" borderId="158" xfId="0" applyNumberFormat="1" applyFont="1" applyFill="1" applyBorder="1" applyAlignment="1">
      <alignment horizontal="right"/>
    </xf>
    <xf numFmtId="3" fontId="0" fillId="8" borderId="170" xfId="0" applyNumberFormat="1" applyFont="1" applyFill="1" applyBorder="1" applyAlignment="1">
      <alignment horizontal="right"/>
    </xf>
    <xf numFmtId="3" fontId="0" fillId="8" borderId="182" xfId="0" applyNumberFormat="1" applyFont="1" applyFill="1" applyBorder="1" applyAlignment="1">
      <alignment horizontal="right"/>
    </xf>
    <xf numFmtId="3" fontId="0" fillId="8" borderId="194" xfId="0" applyNumberFormat="1" applyFont="1" applyFill="1" applyBorder="1" applyAlignment="1">
      <alignment horizontal="right"/>
    </xf>
    <xf numFmtId="3" fontId="0" fillId="8" borderId="206" xfId="0" applyNumberFormat="1" applyFont="1" applyFill="1" applyBorder="1" applyAlignment="1">
      <alignment horizontal="right"/>
    </xf>
    <xf numFmtId="3" fontId="0" fillId="8" borderId="35" xfId="0" applyNumberFormat="1" applyFont="1" applyFill="1" applyBorder="1" applyAlignment="1">
      <alignment horizontal="right"/>
    </xf>
    <xf numFmtId="166" fontId="6" fillId="8" borderId="38" xfId="0" applyNumberFormat="1" applyFont="1" applyFill="1" applyBorder="1" applyAlignment="1">
      <alignment horizontal="center"/>
    </xf>
    <xf numFmtId="166" fontId="6" fillId="8" borderId="38" xfId="0" applyNumberFormat="1" applyFont="1" applyFill="1" applyBorder="1" applyAlignment="1"/>
    <xf numFmtId="165" fontId="7" fillId="8" borderId="31" xfId="0" applyNumberFormat="1" applyFont="1" applyFill="1" applyBorder="1" applyAlignment="1">
      <alignment horizontal="right"/>
    </xf>
    <xf numFmtId="169" fontId="6" fillId="8" borderId="45" xfId="0" applyNumberFormat="1" applyFont="1" applyFill="1" applyBorder="1" applyAlignment="1"/>
    <xf numFmtId="166" fontId="6" fillId="8" borderId="19" xfId="0" applyNumberFormat="1" applyFont="1" applyFill="1" applyBorder="1" applyAlignment="1"/>
    <xf numFmtId="166" fontId="0" fillId="9" borderId="13" xfId="0" applyNumberFormat="1" applyFont="1" applyFill="1" applyBorder="1" applyAlignment="1"/>
    <xf numFmtId="1" fontId="6" fillId="9" borderId="22" xfId="0" applyNumberFormat="1" applyFont="1" applyFill="1" applyBorder="1" applyAlignment="1">
      <alignment horizontal="center"/>
    </xf>
    <xf numFmtId="0" fontId="0" fillId="9" borderId="63" xfId="0" applyNumberFormat="1" applyFont="1" applyFill="1" applyBorder="1" applyAlignment="1"/>
    <xf numFmtId="0" fontId="0" fillId="9" borderId="75" xfId="0" applyNumberFormat="1" applyFont="1" applyFill="1" applyBorder="1" applyAlignment="1"/>
    <xf numFmtId="168" fontId="0" fillId="9" borderId="87" xfId="0" applyNumberFormat="1" applyFont="1" applyFill="1" applyBorder="1" applyAlignment="1"/>
    <xf numFmtId="0" fontId="0" fillId="9" borderId="99" xfId="0" applyNumberFormat="1" applyFont="1" applyFill="1" applyBorder="1" applyAlignment="1"/>
    <xf numFmtId="0" fontId="0" fillId="9" borderId="111" xfId="0" applyNumberFormat="1" applyFont="1" applyFill="1" applyBorder="1" applyAlignment="1"/>
    <xf numFmtId="0" fontId="0" fillId="9" borderId="123" xfId="0" applyNumberFormat="1" applyFont="1" applyFill="1" applyBorder="1" applyAlignment="1"/>
    <xf numFmtId="0" fontId="0" fillId="9" borderId="135" xfId="0" applyNumberFormat="1" applyFont="1" applyFill="1" applyBorder="1" applyAlignment="1"/>
    <xf numFmtId="168" fontId="0" fillId="9" borderId="147" xfId="0" applyNumberFormat="1" applyFont="1" applyFill="1" applyBorder="1" applyAlignment="1"/>
    <xf numFmtId="0" fontId="0" fillId="9" borderId="159" xfId="0" applyNumberFormat="1" applyFont="1" applyFill="1" applyBorder="1" applyAlignment="1"/>
    <xf numFmtId="49" fontId="0" fillId="9" borderId="240" xfId="0" applyNumberFormat="1" applyFont="1" applyFill="1" applyBorder="1" applyAlignment="1"/>
    <xf numFmtId="168" fontId="0" fillId="9" borderId="171" xfId="0" applyNumberFormat="1" applyFont="1" applyFill="1" applyBorder="1" applyAlignment="1"/>
    <xf numFmtId="0" fontId="0" fillId="9" borderId="183" xfId="0" applyNumberFormat="1" applyFont="1" applyFill="1" applyBorder="1" applyAlignment="1"/>
    <xf numFmtId="168" fontId="0" fillId="9" borderId="195" xfId="0" applyNumberFormat="1" applyFont="1" applyFill="1" applyBorder="1" applyAlignment="1"/>
    <xf numFmtId="49" fontId="0" fillId="9" borderId="207" xfId="0" applyNumberFormat="1" applyFont="1" applyFill="1" applyBorder="1" applyAlignment="1"/>
    <xf numFmtId="166" fontId="6" fillId="9" borderId="25" xfId="0" applyNumberFormat="1" applyFont="1" applyFill="1" applyBorder="1" applyAlignment="1">
      <alignment horizontal="center"/>
    </xf>
    <xf numFmtId="166" fontId="6" fillId="9" borderId="25" xfId="0" applyNumberFormat="1" applyFont="1" applyFill="1" applyBorder="1" applyAlignment="1"/>
    <xf numFmtId="168" fontId="0" fillId="9" borderId="39" xfId="0" applyNumberFormat="1" applyFont="1" applyFill="1" applyBorder="1" applyAlignment="1"/>
    <xf numFmtId="168" fontId="0" fillId="9" borderId="11" xfId="0" applyNumberFormat="1" applyFont="1" applyFill="1" applyBorder="1" applyAlignment="1">
      <alignment horizontal="right"/>
    </xf>
    <xf numFmtId="165" fontId="6" fillId="9" borderId="43" xfId="0" applyNumberFormat="1" applyFont="1" applyFill="1" applyBorder="1" applyAlignment="1">
      <alignment horizontal="right"/>
    </xf>
    <xf numFmtId="169" fontId="6" fillId="9" borderId="25" xfId="0" applyNumberFormat="1" applyFont="1" applyFill="1" applyBorder="1" applyAlignment="1"/>
    <xf numFmtId="166" fontId="6" fillId="9" borderId="13" xfId="0" applyNumberFormat="1" applyFont="1" applyFill="1" applyBorder="1" applyAlignment="1"/>
    <xf numFmtId="166" fontId="1" fillId="10" borderId="219" xfId="0" applyNumberFormat="1" applyFont="1" applyFill="1" applyBorder="1" applyAlignment="1"/>
    <xf numFmtId="3" fontId="9" fillId="10" borderId="30" xfId="0" applyNumberFormat="1" applyFont="1" applyFill="1" applyBorder="1" applyAlignment="1">
      <alignment horizontal="right"/>
    </xf>
    <xf numFmtId="164" fontId="6" fillId="10" borderId="34" xfId="0" applyNumberFormat="1" applyFont="1" applyFill="1" applyBorder="1" applyAlignment="1"/>
    <xf numFmtId="167" fontId="6" fillId="10" borderId="34" xfId="0" applyNumberFormat="1" applyFont="1" applyFill="1" applyBorder="1" applyAlignment="1">
      <alignment horizontal="right"/>
    </xf>
    <xf numFmtId="0" fontId="0" fillId="10" borderId="231" xfId="0" applyNumberFormat="1" applyFont="1" applyFill="1" applyBorder="1" applyAlignment="1"/>
    <xf numFmtId="0" fontId="0" fillId="10" borderId="234" xfId="0" applyNumberFormat="1" applyFont="1" applyFill="1" applyBorder="1" applyAlignment="1"/>
    <xf numFmtId="0" fontId="0" fillId="10" borderId="5" xfId="0" applyNumberFormat="1" applyFont="1" applyFill="1" applyBorder="1" applyAlignment="1"/>
    <xf numFmtId="0" fontId="0" fillId="10" borderId="8" xfId="0" applyNumberFormat="1" applyFont="1" applyFill="1" applyBorder="1" applyAlignment="1"/>
    <xf numFmtId="166" fontId="1" fillId="8" borderId="219" xfId="0" applyNumberFormat="1" applyFont="1" applyFill="1" applyBorder="1" applyAlignment="1"/>
    <xf numFmtId="164" fontId="6" fillId="8" borderId="35" xfId="0" applyNumberFormat="1" applyFont="1" applyFill="1" applyBorder="1" applyAlignment="1"/>
    <xf numFmtId="167" fontId="6" fillId="8" borderId="45" xfId="0" applyNumberFormat="1" applyFont="1" applyFill="1" applyBorder="1" applyAlignment="1"/>
    <xf numFmtId="0" fontId="0" fillId="8" borderId="231" xfId="0" applyNumberFormat="1" applyFont="1" applyFill="1" applyBorder="1" applyAlignment="1"/>
    <xf numFmtId="0" fontId="0" fillId="8" borderId="234" xfId="0" applyNumberFormat="1" applyFont="1" applyFill="1" applyBorder="1" applyAlignment="1"/>
    <xf numFmtId="0" fontId="0" fillId="8" borderId="5" xfId="0" applyNumberFormat="1" applyFont="1" applyFill="1" applyBorder="1" applyAlignment="1"/>
    <xf numFmtId="0" fontId="0" fillId="8" borderId="8" xfId="0" applyNumberFormat="1" applyFont="1" applyFill="1" applyBorder="1" applyAlignment="1"/>
    <xf numFmtId="166" fontId="1" fillId="9" borderId="219" xfId="0" applyNumberFormat="1" applyFont="1" applyFill="1" applyBorder="1" applyAlignment="1"/>
    <xf numFmtId="167" fontId="6" fillId="9" borderId="25" xfId="0" applyNumberFormat="1" applyFont="1" applyFill="1" applyBorder="1" applyAlignment="1"/>
    <xf numFmtId="0" fontId="0" fillId="9" borderId="231" xfId="0" applyNumberFormat="1" applyFont="1" applyFill="1" applyBorder="1" applyAlignment="1"/>
    <xf numFmtId="0" fontId="0" fillId="9" borderId="234" xfId="0" applyNumberFormat="1" applyFont="1" applyFill="1" applyBorder="1" applyAlignment="1"/>
    <xf numFmtId="0" fontId="0" fillId="9" borderId="5" xfId="0" applyNumberFormat="1" applyFont="1" applyFill="1" applyBorder="1" applyAlignment="1"/>
    <xf numFmtId="0" fontId="0" fillId="9" borderId="8" xfId="0" applyNumberFormat="1" applyFont="1" applyFill="1" applyBorder="1" applyAlignment="1"/>
    <xf numFmtId="1" fontId="15" fillId="2" borderId="237" xfId="0" applyNumberFormat="1" applyFont="1" applyFill="1" applyBorder="1" applyAlignment="1">
      <alignment horizontal="center"/>
    </xf>
    <xf numFmtId="49" fontId="16" fillId="2" borderId="225" xfId="0" applyNumberFormat="1" applyFont="1" applyFill="1" applyBorder="1" applyAlignment="1"/>
    <xf numFmtId="49" fontId="16" fillId="2" borderId="29" xfId="0" applyNumberFormat="1" applyFont="1" applyFill="1" applyBorder="1" applyAlignment="1"/>
    <xf numFmtId="166" fontId="16" fillId="2" borderId="225" xfId="0" applyNumberFormat="1" applyFont="1" applyFill="1" applyBorder="1" applyAlignment="1"/>
    <xf numFmtId="49" fontId="16" fillId="2" borderId="226" xfId="0" applyNumberFormat="1" applyFont="1" applyFill="1" applyBorder="1" applyAlignment="1"/>
    <xf numFmtId="49" fontId="16" fillId="2" borderId="227" xfId="0" applyNumberFormat="1" applyFont="1" applyFill="1" applyBorder="1" applyAlignment="1"/>
    <xf numFmtId="49" fontId="16" fillId="2" borderId="228" xfId="0" applyNumberFormat="1" applyFont="1" applyFill="1" applyBorder="1" applyAlignment="1"/>
    <xf numFmtId="49" fontId="16" fillId="2" borderId="229" xfId="0" applyNumberFormat="1" applyFont="1" applyFill="1" applyBorder="1" applyAlignment="1"/>
    <xf numFmtId="3" fontId="16" fillId="10" borderId="30" xfId="0" applyNumberFormat="1" applyFont="1" applyFill="1" applyBorder="1" applyAlignment="1">
      <alignment horizontal="right"/>
    </xf>
    <xf numFmtId="168" fontId="0" fillId="0" borderId="5" xfId="0" applyNumberFormat="1" applyFont="1" applyFill="1" applyBorder="1" applyAlignment="1">
      <alignment horizontal="right"/>
    </xf>
    <xf numFmtId="166" fontId="1" fillId="0" borderId="219" xfId="0" applyNumberFormat="1" applyFont="1" applyFill="1" applyBorder="1" applyAlignment="1"/>
    <xf numFmtId="166" fontId="1" fillId="0" borderId="13" xfId="0" applyNumberFormat="1" applyFont="1" applyFill="1" applyBorder="1" applyAlignment="1"/>
    <xf numFmtId="1" fontId="6" fillId="0" borderId="237" xfId="0" applyNumberFormat="1" applyFont="1" applyFill="1" applyBorder="1" applyAlignment="1">
      <alignment horizontal="center"/>
    </xf>
    <xf numFmtId="168" fontId="0" fillId="0" borderId="12" xfId="0" applyNumberFormat="1" applyFont="1" applyFill="1" applyBorder="1" applyAlignment="1">
      <alignment horizontal="left"/>
    </xf>
    <xf numFmtId="0" fontId="16" fillId="0" borderId="12" xfId="0" applyNumberFormat="1" applyFont="1" applyFill="1" applyBorder="1" applyAlignment="1"/>
    <xf numFmtId="164" fontId="6" fillId="0" borderId="12" xfId="0" applyNumberFormat="1" applyFont="1" applyFill="1" applyBorder="1" applyAlignment="1"/>
    <xf numFmtId="49" fontId="0" fillId="0" borderId="12" xfId="0" applyNumberFormat="1" applyFont="1" applyFill="1" applyBorder="1" applyAlignment="1"/>
    <xf numFmtId="166" fontId="6" fillId="0" borderId="12" xfId="0" applyNumberFormat="1" applyFont="1" applyFill="1" applyBorder="1" applyAlignment="1">
      <alignment horizontal="center"/>
    </xf>
    <xf numFmtId="166" fontId="6" fillId="0" borderId="12" xfId="0" applyNumberFormat="1" applyFont="1" applyFill="1" applyBorder="1" applyAlignment="1"/>
    <xf numFmtId="168" fontId="0" fillId="0" borderId="3" xfId="0" applyNumberFormat="1" applyFont="1" applyFill="1" applyBorder="1" applyAlignment="1"/>
    <xf numFmtId="165" fontId="6" fillId="0" borderId="9" xfId="0" applyNumberFormat="1" applyFont="1" applyFill="1" applyBorder="1" applyAlignment="1">
      <alignment horizontal="right"/>
    </xf>
    <xf numFmtId="167" fontId="6" fillId="0" borderId="12" xfId="0" applyNumberFormat="1" applyFont="1" applyFill="1" applyBorder="1" applyAlignment="1"/>
    <xf numFmtId="166" fontId="6" fillId="0" borderId="13" xfId="0" applyNumberFormat="1" applyFont="1" applyFill="1" applyBorder="1" applyAlignment="1"/>
    <xf numFmtId="164" fontId="0" fillId="0" borderId="13" xfId="0" applyNumberFormat="1" applyFont="1" applyFill="1" applyBorder="1" applyAlignment="1"/>
    <xf numFmtId="164" fontId="6" fillId="0" borderId="13" xfId="0" applyNumberFormat="1" applyFont="1" applyFill="1" applyBorder="1" applyAlignment="1"/>
    <xf numFmtId="3" fontId="0" fillId="0" borderId="13" xfId="0" applyNumberFormat="1" applyFont="1" applyFill="1" applyBorder="1" applyAlignment="1"/>
    <xf numFmtId="0" fontId="0" fillId="0" borderId="231" xfId="0" applyNumberFormat="1" applyFont="1" applyFill="1" applyBorder="1" applyAlignment="1"/>
    <xf numFmtId="0" fontId="0" fillId="0" borderId="234" xfId="0" applyNumberFormat="1" applyFont="1" applyFill="1" applyBorder="1" applyAlignment="1"/>
    <xf numFmtId="0" fontId="0" fillId="0" borderId="5" xfId="0" applyNumberFormat="1" applyFont="1" applyFill="1" applyBorder="1" applyAlignment="1"/>
    <xf numFmtId="0" fontId="0" fillId="0" borderId="8" xfId="0" applyNumberFormat="1" applyFont="1" applyFill="1" applyBorder="1" applyAlignment="1"/>
    <xf numFmtId="49" fontId="6" fillId="0" borderId="29" xfId="0" applyNumberFormat="1" applyFont="1" applyFill="1" applyBorder="1" applyAlignment="1">
      <alignment wrapText="1"/>
    </xf>
    <xf numFmtId="164" fontId="6" fillId="0" borderId="5" xfId="0" applyNumberFormat="1" applyFont="1" applyFill="1" applyBorder="1" applyAlignment="1">
      <alignment horizontal="right"/>
    </xf>
    <xf numFmtId="164" fontId="6" fillId="0" borderId="30" xfId="0" applyNumberFormat="1" applyFont="1" applyFill="1" applyBorder="1" applyAlignment="1">
      <alignment horizontal="right"/>
    </xf>
    <xf numFmtId="164" fontId="16" fillId="0" borderId="31" xfId="0" applyNumberFormat="1" applyFont="1" applyFill="1" applyBorder="1" applyAlignment="1">
      <alignment horizontal="right"/>
    </xf>
    <xf numFmtId="164" fontId="6" fillId="0" borderId="43" xfId="0" applyNumberFormat="1" applyFont="1" applyFill="1" applyBorder="1" applyAlignment="1">
      <alignment horizontal="right"/>
    </xf>
    <xf numFmtId="164" fontId="6" fillId="0" borderId="14" xfId="0" applyNumberFormat="1" applyFont="1" applyFill="1" applyBorder="1" applyAlignment="1">
      <alignment horizontal="right"/>
    </xf>
    <xf numFmtId="164" fontId="11" fillId="0" borderId="13" xfId="0" applyNumberFormat="1" applyFont="1" applyFill="1" applyBorder="1" applyAlignment="1"/>
    <xf numFmtId="0" fontId="18" fillId="0" borderId="13" xfId="0" applyNumberFormat="1" applyFont="1" applyFill="1" applyBorder="1" applyAlignment="1"/>
    <xf numFmtId="0" fontId="0" fillId="0" borderId="4" xfId="0" applyNumberFormat="1" applyFont="1" applyFill="1" applyBorder="1" applyAlignment="1"/>
    <xf numFmtId="0" fontId="0" fillId="0" borderId="6" xfId="0" applyNumberFormat="1" applyFont="1" applyFill="1" applyBorder="1" applyAlignment="1"/>
    <xf numFmtId="166" fontId="0" fillId="0" borderId="5" xfId="0" applyNumberFormat="1" applyFont="1" applyFill="1" applyBorder="1" applyAlignment="1">
      <alignment horizontal="right"/>
    </xf>
    <xf numFmtId="49" fontId="1" fillId="2" borderId="5" xfId="0" applyNumberFormat="1" applyFont="1" applyFill="1" applyBorder="1" applyAlignment="1">
      <alignment wrapText="1"/>
    </xf>
    <xf numFmtId="0" fontId="0" fillId="2" borderId="5" xfId="0" applyNumberFormat="1" applyFont="1" applyFill="1" applyBorder="1" applyAlignment="1"/>
    <xf numFmtId="49" fontId="6" fillId="2" borderId="13" xfId="0" applyNumberFormat="1" applyFont="1" applyFill="1" applyBorder="1" applyAlignment="1">
      <alignment horizontal="left"/>
    </xf>
    <xf numFmtId="164" fontId="6" fillId="2" borderId="13" xfId="0" applyNumberFormat="1" applyFont="1" applyFill="1" applyBorder="1" applyAlignment="1">
      <alignment horizontal="left"/>
    </xf>
    <xf numFmtId="49" fontId="6" fillId="2" borderId="13" xfId="0" applyNumberFormat="1" applyFont="1" applyFill="1" applyBorder="1" applyAlignment="1">
      <alignment horizontal="center" wrapText="1"/>
    </xf>
    <xf numFmtId="0" fontId="6" fillId="2" borderId="13" xfId="0" applyNumberFormat="1" applyFont="1" applyFill="1" applyBorder="1" applyAlignment="1">
      <alignment horizontal="center" wrapText="1"/>
    </xf>
    <xf numFmtId="49" fontId="6" fillId="2" borderId="15" xfId="0" applyNumberFormat="1" applyFont="1" applyFill="1" applyBorder="1" applyAlignment="1">
      <alignment horizontal="center"/>
    </xf>
    <xf numFmtId="0" fontId="6" fillId="2" borderId="15" xfId="0" applyNumberFormat="1" applyFont="1" applyFill="1" applyBorder="1" applyAlignment="1">
      <alignment horizontal="center"/>
    </xf>
    <xf numFmtId="0" fontId="6" fillId="2" borderId="16" xfId="0" applyNumberFormat="1" applyFont="1" applyFill="1" applyBorder="1" applyAlignment="1">
      <alignment horizontal="center"/>
    </xf>
    <xf numFmtId="49" fontId="6" fillId="2" borderId="15" xfId="0" applyNumberFormat="1" applyFont="1" applyFill="1" applyBorder="1" applyAlignment="1">
      <alignment horizontal="center" wrapText="1"/>
    </xf>
    <xf numFmtId="0" fontId="6" fillId="2" borderId="15" xfId="0" applyNumberFormat="1" applyFont="1" applyFill="1" applyBorder="1" applyAlignment="1">
      <alignment horizontal="center" wrapText="1"/>
    </xf>
    <xf numFmtId="49" fontId="6" fillId="2" borderId="18" xfId="0" applyNumberFormat="1" applyFont="1" applyFill="1" applyBorder="1" applyAlignment="1">
      <alignment horizontal="center"/>
    </xf>
    <xf numFmtId="49" fontId="6" fillId="2" borderId="236" xfId="0" applyNumberFormat="1" applyFont="1" applyFill="1" applyBorder="1" applyAlignment="1">
      <alignment horizontal="center"/>
    </xf>
    <xf numFmtId="49" fontId="6" fillId="2" borderId="55" xfId="0" applyNumberFormat="1" applyFont="1" applyFill="1" applyBorder="1" applyAlignment="1">
      <alignment horizontal="center"/>
    </xf>
    <xf numFmtId="166" fontId="6" fillId="2" borderId="15" xfId="0" applyNumberFormat="1" applyFont="1" applyFill="1" applyBorder="1" applyAlignment="1">
      <alignment horizontal="center"/>
    </xf>
    <xf numFmtId="166" fontId="6" fillId="2" borderId="16" xfId="0" applyNumberFormat="1" applyFont="1" applyFill="1" applyBorder="1" applyAlignment="1">
      <alignment horizontal="center"/>
    </xf>
    <xf numFmtId="166" fontId="6" fillId="2" borderId="15" xfId="0" applyNumberFormat="1" applyFont="1" applyFill="1" applyBorder="1" applyAlignment="1">
      <alignment horizontal="center" wrapText="1"/>
    </xf>
    <xf numFmtId="166" fontId="6" fillId="2" borderId="56" xfId="0" applyNumberFormat="1" applyFont="1" applyFill="1" applyBorder="1" applyAlignment="1">
      <alignment horizontal="center"/>
    </xf>
    <xf numFmtId="49" fontId="6" fillId="2" borderId="54" xfId="0" applyNumberFormat="1" applyFont="1" applyFill="1" applyBorder="1" applyAlignment="1">
      <alignment horizontal="left"/>
    </xf>
    <xf numFmtId="166" fontId="6" fillId="2" borderId="13" xfId="0" applyNumberFormat="1" applyFont="1" applyFill="1" applyBorder="1" applyAlignment="1">
      <alignment horizontal="left"/>
    </xf>
    <xf numFmtId="49" fontId="6" fillId="2" borderId="46" xfId="0" applyNumberFormat="1" applyFont="1" applyFill="1" applyBorder="1" applyAlignment="1">
      <alignment horizontal="center" wrapText="1"/>
    </xf>
    <xf numFmtId="0" fontId="6" fillId="2" borderId="46" xfId="0" applyNumberFormat="1" applyFont="1" applyFill="1" applyBorder="1" applyAlignment="1">
      <alignment horizontal="center" wrapText="1"/>
    </xf>
    <xf numFmtId="49" fontId="6" fillId="2" borderId="225" xfId="0" applyNumberFormat="1" applyFont="1" applyFill="1" applyBorder="1" applyAlignment="1">
      <alignment horizontal="left"/>
    </xf>
    <xf numFmtId="49" fontId="15" fillId="2" borderId="18" xfId="0" applyNumberFormat="1" applyFont="1" applyFill="1" applyBorder="1" applyAlignment="1">
      <alignment horizontal="center"/>
    </xf>
  </cellXfs>
  <cellStyles count="1">
    <cellStyle name="Normal" xfId="0" builtinId="0"/>
  </cellStyles>
  <dxfs count="9">
    <dxf>
      <font>
        <color rgb="FFFF0000"/>
      </font>
    </dxf>
    <dxf>
      <font>
        <color rgb="FFFF0000"/>
      </font>
    </dxf>
    <dxf>
      <font>
        <color rgb="FFFF0000"/>
      </font>
    </dxf>
    <dxf>
      <font>
        <color rgb="FFFF0000"/>
      </font>
    </dxf>
    <dxf>
      <fill>
        <patternFill patternType="solid">
          <fgColor indexed="17"/>
          <bgColor indexed="15"/>
        </patternFill>
      </fill>
    </dxf>
    <dxf>
      <font>
        <color rgb="FFFF0000"/>
      </font>
    </dxf>
    <dxf>
      <fill>
        <patternFill patternType="solid">
          <fgColor indexed="17"/>
          <bgColor indexed="15"/>
        </patternFill>
      </fill>
    </dxf>
    <dxf>
      <font>
        <color rgb="FFFF0000"/>
      </font>
    </dxf>
    <dxf>
      <fill>
        <patternFill patternType="solid">
          <fgColor indexed="17"/>
          <bgColor indexed="15"/>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5E88B1"/>
      <rgbColor rgb="FFEEF3F4"/>
      <rgbColor rgb="FF0000FF"/>
      <rgbColor rgb="FFCCFFCC"/>
      <rgbColor rgb="FFFFFF99"/>
      <rgbColor rgb="FF0000D4"/>
      <rgbColor rgb="00000000"/>
      <rgbColor rgb="FFFF0000"/>
      <rgbColor rgb="FF78C0D4"/>
      <rgbColor rgb="FFDD0806"/>
      <rgbColor rgb="FF808080"/>
      <rgbColor rgb="FF9999FF"/>
      <rgbColor rgb="FFFF57E8"/>
      <rgbColor rgb="FFFF4ADF"/>
      <rgbColor rgb="FFFF51EB"/>
      <rgbColor rgb="FFFFEA39"/>
      <rgbColor rgb="FFFFF41E"/>
      <rgbColor rgb="FFFFEC1B"/>
      <rgbColor rgb="FF3F6797"/>
      <rgbColor rgb="FFDED03D"/>
      <rgbColor rgb="FF000090"/>
      <rgbColor rgb="FFF20884"/>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6DB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400" b="1" i="0" u="none" strike="noStrike">
                <a:solidFill>
                  <a:srgbClr val="000000"/>
                </a:solidFill>
                <a:latin typeface="Arial"/>
              </a:defRPr>
            </a:pPr>
            <a:r>
              <a:rPr sz="1400" b="1" i="0" u="none" strike="noStrike">
                <a:solidFill>
                  <a:srgbClr val="000000"/>
                </a:solidFill>
                <a:latin typeface="Arial"/>
              </a:rPr>
              <a:t>Unrestricted Fund Balance % of Expenditures</a:t>
            </a:r>
          </a:p>
        </c:rich>
      </c:tx>
      <c:layout>
        <c:manualLayout>
          <c:xMode val="edge"/>
          <c:yMode val="edge"/>
          <c:x val="0.14197899999999999"/>
          <c:y val="0"/>
          <c:w val="0.71604199999999996"/>
          <c:h val="0.14089599999999999"/>
        </c:manualLayout>
      </c:layout>
      <c:overlay val="1"/>
      <c:spPr>
        <a:noFill/>
        <a:effectLst/>
      </c:spPr>
    </c:title>
    <c:autoTitleDeleted val="0"/>
    <c:plotArea>
      <c:layout>
        <c:manualLayout>
          <c:layoutTarget val="inner"/>
          <c:xMode val="edge"/>
          <c:yMode val="edge"/>
          <c:x val="0.117064"/>
          <c:y val="0.14089599999999999"/>
          <c:w val="0.87610500000000002"/>
          <c:h val="0.73151299999999997"/>
        </c:manualLayout>
      </c:layout>
      <c:barChart>
        <c:barDir val="col"/>
        <c:grouping val="clustered"/>
        <c:varyColors val="0"/>
        <c:ser>
          <c:idx val="0"/>
          <c:order val="0"/>
          <c:tx>
            <c:strRef>
              <c:f>Library!$B$38</c:f>
              <c:strCache>
                <c:ptCount val="1"/>
                <c:pt idx="0">
                  <c:v>Unrestricted Fund Balance % of Expenditures</c:v>
                </c:pt>
              </c:strCache>
            </c:strRef>
          </c:tx>
          <c:spPr>
            <a:solidFill>
              <a:srgbClr val="CCFFCC"/>
            </a:solidFill>
            <a:ln w="12700" cap="flat">
              <a:solidFill>
                <a:srgbClr val="000000"/>
              </a:solidFill>
              <a:prstDash val="solid"/>
              <a:round/>
            </a:ln>
            <a:effectLst/>
          </c:spPr>
          <c:invertIfNegative val="0"/>
          <c:dPt>
            <c:idx val="0"/>
            <c:invertIfNegative val="1"/>
            <c:bubble3D val="0"/>
            <c:extLst>
              <c:ext xmlns:c16="http://schemas.microsoft.com/office/drawing/2014/chart" uri="{C3380CC4-5D6E-409C-BE32-E72D297353CC}">
                <c16:uniqueId val="{00000001-1C4F-4F94-BCD3-7C20F7E306D5}"/>
              </c:ext>
            </c:extLst>
          </c:dPt>
          <c:dPt>
            <c:idx val="1"/>
            <c:invertIfNegative val="1"/>
            <c:bubble3D val="0"/>
            <c:extLst>
              <c:ext xmlns:c16="http://schemas.microsoft.com/office/drawing/2014/chart" uri="{C3380CC4-5D6E-409C-BE32-E72D297353CC}">
                <c16:uniqueId val="{00000003-1C4F-4F94-BCD3-7C20F7E306D5}"/>
              </c:ext>
            </c:extLst>
          </c:dPt>
          <c:dPt>
            <c:idx val="2"/>
            <c:invertIfNegative val="1"/>
            <c:bubble3D val="0"/>
            <c:extLst>
              <c:ext xmlns:c16="http://schemas.microsoft.com/office/drawing/2014/chart" uri="{C3380CC4-5D6E-409C-BE32-E72D297353CC}">
                <c16:uniqueId val="{00000005-1C4F-4F94-BCD3-7C20F7E306D5}"/>
              </c:ext>
            </c:extLst>
          </c:dPt>
          <c:dPt>
            <c:idx val="3"/>
            <c:invertIfNegative val="1"/>
            <c:bubble3D val="0"/>
            <c:extLst>
              <c:ext xmlns:c16="http://schemas.microsoft.com/office/drawing/2014/chart" uri="{C3380CC4-5D6E-409C-BE32-E72D297353CC}">
                <c16:uniqueId val="{00000007-1C4F-4F94-BCD3-7C20F7E306D5}"/>
              </c:ext>
            </c:extLst>
          </c:dPt>
          <c:dPt>
            <c:idx val="4"/>
            <c:invertIfNegative val="1"/>
            <c:bubble3D val="0"/>
            <c:spPr>
              <a:solidFill>
                <a:srgbClr val="FFFF99"/>
              </a:solidFill>
              <a:ln w="12700" cap="flat">
                <a:solidFill>
                  <a:srgbClr val="000000"/>
                </a:solidFill>
                <a:prstDash val="solid"/>
                <a:round/>
              </a:ln>
              <a:effectLst/>
            </c:spPr>
            <c:extLst>
              <c:ext xmlns:c16="http://schemas.microsoft.com/office/drawing/2014/chart" uri="{C3380CC4-5D6E-409C-BE32-E72D297353CC}">
                <c16:uniqueId val="{00000009-1C4F-4F94-BCD3-7C20F7E306D5}"/>
              </c:ext>
            </c:extLst>
          </c:dPt>
          <c:dPt>
            <c:idx val="5"/>
            <c:invertIfNegative val="1"/>
            <c:bubble3D val="0"/>
            <c:spPr>
              <a:solidFill>
                <a:srgbClr val="9999FF"/>
              </a:solidFill>
              <a:ln w="12700" cap="flat">
                <a:solidFill>
                  <a:srgbClr val="000000"/>
                </a:solidFill>
                <a:prstDash val="solid"/>
                <a:round/>
              </a:ln>
              <a:effectLst/>
            </c:spPr>
            <c:extLst>
              <c:ext xmlns:c16="http://schemas.microsoft.com/office/drawing/2014/chart" uri="{C3380CC4-5D6E-409C-BE32-E72D297353CC}">
                <c16:uniqueId val="{0000000B-1C4F-4F94-BCD3-7C20F7E306D5}"/>
              </c:ext>
            </c:extLst>
          </c:dPt>
          <c:dPt>
            <c:idx val="6"/>
            <c:invertIfNegative val="1"/>
            <c:bubble3D val="0"/>
            <c:spPr>
              <a:solidFill>
                <a:srgbClr val="9999FF"/>
              </a:solidFill>
              <a:ln w="12700" cap="flat">
                <a:solidFill>
                  <a:srgbClr val="000000"/>
                </a:solidFill>
                <a:prstDash val="solid"/>
                <a:round/>
              </a:ln>
              <a:effectLst/>
            </c:spPr>
            <c:extLst>
              <c:ext xmlns:c16="http://schemas.microsoft.com/office/drawing/2014/chart" uri="{C3380CC4-5D6E-409C-BE32-E72D297353CC}">
                <c16:uniqueId val="{0000000D-1C4F-4F94-BCD3-7C20F7E306D5}"/>
              </c:ext>
            </c:extLst>
          </c:dPt>
          <c:dPt>
            <c:idx val="7"/>
            <c:invertIfNegative val="1"/>
            <c:bubble3D val="0"/>
            <c:spPr>
              <a:solidFill>
                <a:srgbClr val="9999FF"/>
              </a:solidFill>
              <a:ln w="12700" cap="flat">
                <a:solidFill>
                  <a:srgbClr val="000000"/>
                </a:solidFill>
                <a:prstDash val="solid"/>
                <a:round/>
              </a:ln>
              <a:effectLst/>
            </c:spPr>
            <c:extLst>
              <c:ext xmlns:c16="http://schemas.microsoft.com/office/drawing/2014/chart" uri="{C3380CC4-5D6E-409C-BE32-E72D297353CC}">
                <c16:uniqueId val="{0000000F-1C4F-4F94-BCD3-7C20F7E306D5}"/>
              </c:ext>
            </c:extLst>
          </c:dPt>
          <c:dPt>
            <c:idx val="8"/>
            <c:invertIfNegative val="1"/>
            <c:bubble3D val="0"/>
            <c:spPr>
              <a:solidFill>
                <a:srgbClr val="9999FF"/>
              </a:solidFill>
              <a:ln w="12700" cap="flat">
                <a:solidFill>
                  <a:srgbClr val="000000"/>
                </a:solidFill>
                <a:prstDash val="solid"/>
                <a:round/>
              </a:ln>
              <a:effectLst/>
            </c:spPr>
            <c:extLst>
              <c:ext xmlns:c16="http://schemas.microsoft.com/office/drawing/2014/chart" uri="{C3380CC4-5D6E-409C-BE32-E72D297353CC}">
                <c16:uniqueId val="{00000011-1C4F-4F94-BCD3-7C20F7E306D5}"/>
              </c:ext>
            </c:extLst>
          </c:dPt>
          <c:cat>
            <c:strRef>
              <c:f>Library!$C$6:$L$6</c:f>
              <c:strCache>
                <c:ptCount val="5"/>
                <c:pt idx="0">
                  <c:v>2018</c:v>
                </c:pt>
                <c:pt idx="1">
                  <c:v>2019</c:v>
                </c:pt>
                <c:pt idx="2">
                  <c:v>2020</c:v>
                </c:pt>
                <c:pt idx="3">
                  <c:v>to date</c:v>
                </c:pt>
                <c:pt idx="4">
                  <c:v>2021</c:v>
                </c:pt>
              </c:strCache>
            </c:strRef>
          </c:cat>
          <c:val>
            <c:numRef>
              <c:f>Library!$C$38:$L$38</c:f>
              <c:numCache>
                <c:formatCode>0.0%</c:formatCode>
                <c:ptCount val="5"/>
                <c:pt idx="0">
                  <c:v>0.36282363026102915</c:v>
                </c:pt>
                <c:pt idx="1">
                  <c:v>0.41647330406120969</c:v>
                </c:pt>
                <c:pt idx="2">
                  <c:v>5.4718075630867391E-3</c:v>
                </c:pt>
                <c:pt idx="4">
                  <c:v>5.3406951557846026E-3</c:v>
                </c:pt>
              </c:numCache>
            </c:numRef>
          </c:val>
          <c:extLst>
            <c:ext xmlns:c16="http://schemas.microsoft.com/office/drawing/2014/chart" uri="{C3380CC4-5D6E-409C-BE32-E72D297353CC}">
              <c16:uniqueId val="{00000012-1C4F-4F94-BCD3-7C20F7E306D5}"/>
            </c:ext>
          </c:extLst>
        </c:ser>
        <c:dLbls>
          <c:showLegendKey val="0"/>
          <c:showVal val="0"/>
          <c:showCatName val="0"/>
          <c:showSerName val="0"/>
          <c:showPercent val="0"/>
          <c:showBubbleSize val="0"/>
        </c:dLbls>
        <c:gapWidth val="100"/>
        <c:axId val="2094734552"/>
        <c:axId val="2094734553"/>
      </c:barChart>
      <c:catAx>
        <c:axId val="2094734552"/>
        <c:scaling>
          <c:orientation val="minMax"/>
        </c:scaling>
        <c:delete val="0"/>
        <c:axPos val="b"/>
        <c:numFmt formatCode="0" sourceLinked="0"/>
        <c:majorTickMark val="none"/>
        <c:minorTickMark val="none"/>
        <c:tickLblPos val="low"/>
        <c:spPr>
          <a:ln w="12700" cap="flat">
            <a:solidFill>
              <a:srgbClr val="808080"/>
            </a:solidFill>
            <a:prstDash val="solid"/>
            <a:round/>
          </a:ln>
        </c:spPr>
        <c:txPr>
          <a:bodyPr rot="0"/>
          <a:lstStyle/>
          <a:p>
            <a:pPr>
              <a:defRPr sz="1200" b="0" i="0" u="none" strike="noStrike">
                <a:solidFill>
                  <a:srgbClr val="000000"/>
                </a:solidFill>
                <a:latin typeface="Arial"/>
              </a:defRPr>
            </a:pPr>
            <a:endParaRPr lang="en-US"/>
          </a:p>
        </c:txPr>
        <c:crossAx val="2094734553"/>
        <c:crosses val="autoZero"/>
        <c:auto val="1"/>
        <c:lblAlgn val="ctr"/>
        <c:lblOffset val="100"/>
        <c:noMultiLvlLbl val="1"/>
      </c:catAx>
      <c:valAx>
        <c:axId val="2094734553"/>
        <c:scaling>
          <c:orientation val="minMax"/>
        </c:scaling>
        <c:delete val="0"/>
        <c:axPos val="l"/>
        <c:majorGridlines>
          <c:spPr>
            <a:ln w="12700" cap="flat">
              <a:solidFill>
                <a:srgbClr val="000000"/>
              </a:solidFill>
              <a:prstDash val="solid"/>
              <a:round/>
            </a:ln>
          </c:spPr>
        </c:majorGridlines>
        <c:numFmt formatCode="0.0%" sourceLinked="0"/>
        <c:majorTickMark val="out"/>
        <c:minorTickMark val="none"/>
        <c:tickLblPos val="nextTo"/>
        <c:spPr>
          <a:ln w="12700" cap="flat">
            <a:solidFill>
              <a:srgbClr val="808080"/>
            </a:solidFill>
            <a:prstDash val="solid"/>
            <a:round/>
          </a:ln>
        </c:spPr>
        <c:txPr>
          <a:bodyPr rot="0"/>
          <a:lstStyle/>
          <a:p>
            <a:pPr>
              <a:defRPr sz="1200" b="0" i="0" u="none" strike="noStrike">
                <a:solidFill>
                  <a:srgbClr val="000000"/>
                </a:solidFill>
                <a:latin typeface="Arial"/>
              </a:defRPr>
            </a:pPr>
            <a:endParaRPr lang="en-US"/>
          </a:p>
        </c:txPr>
        <c:crossAx val="2094734552"/>
        <c:crosses val="autoZero"/>
        <c:crossBetween val="between"/>
        <c:majorUnit val="0.125"/>
        <c:minorUnit val="6.25E-2"/>
      </c:valAx>
      <c:spPr>
        <a:solidFill>
          <a:srgbClr val="FFFFFF"/>
        </a:solidFill>
        <a:ln w="12700" cap="flat">
          <a:solidFill>
            <a:srgbClr val="808080"/>
          </a:solidFill>
          <a:prstDash val="solid"/>
          <a:round/>
        </a:ln>
        <a:effectLst/>
      </c:spPr>
    </c:plotArea>
    <c:plotVisOnly val="1"/>
    <c:dispBlanksAs val="gap"/>
    <c:showDLblsOverMax val="1"/>
  </c:chart>
  <c:spPr>
    <a:solidFill>
      <a:srgbClr val="FFFFFF"/>
    </a:solidFill>
    <a:ln w="12700" cap="flat">
      <a:solidFill>
        <a:srgbClr val="000000"/>
      </a:solidFill>
      <a:prstDash val="solid"/>
      <a:round/>
    </a:ln>
    <a:effectLst/>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20003</xdr:colOff>
      <xdr:row>72</xdr:row>
      <xdr:rowOff>124135</xdr:rowOff>
    </xdr:from>
    <xdr:to>
      <xdr:col>4</xdr:col>
      <xdr:colOff>43117</xdr:colOff>
      <xdr:row>73</xdr:row>
      <xdr:rowOff>160947</xdr:rowOff>
    </xdr:to>
    <xdr:sp macro="" textlink="">
      <xdr:nvSpPr>
        <xdr:cNvPr id="33" name="Shape 33">
          <a:extLst>
            <a:ext uri="{FF2B5EF4-FFF2-40B4-BE49-F238E27FC236}">
              <a16:creationId xmlns:a16="http://schemas.microsoft.com/office/drawing/2014/main" id="{00000000-0008-0000-0500-000021000000}"/>
            </a:ext>
          </a:extLst>
        </xdr:cNvPr>
        <xdr:cNvSpPr/>
      </xdr:nvSpPr>
      <xdr:spPr>
        <a:xfrm>
          <a:off x="4947603" y="12199931"/>
          <a:ext cx="835915"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Actual</a:t>
          </a:r>
        </a:p>
      </xdr:txBody>
    </xdr:sp>
    <xdr:clientData/>
  </xdr:twoCellAnchor>
  <xdr:twoCellAnchor>
    <xdr:from>
      <xdr:col>7</xdr:col>
      <xdr:colOff>418326</xdr:colOff>
      <xdr:row>72</xdr:row>
      <xdr:rowOff>126356</xdr:rowOff>
    </xdr:from>
    <xdr:to>
      <xdr:col>9</xdr:col>
      <xdr:colOff>594015</xdr:colOff>
      <xdr:row>74</xdr:row>
      <xdr:rowOff>1243</xdr:rowOff>
    </xdr:to>
    <xdr:sp macro="" textlink="">
      <xdr:nvSpPr>
        <xdr:cNvPr id="34" name="Shape 34">
          <a:extLst>
            <a:ext uri="{FF2B5EF4-FFF2-40B4-BE49-F238E27FC236}">
              <a16:creationId xmlns:a16="http://schemas.microsoft.com/office/drawing/2014/main" id="{00000000-0008-0000-0500-000022000000}"/>
            </a:ext>
          </a:extLst>
        </xdr:cNvPr>
        <xdr:cNvSpPr/>
      </xdr:nvSpPr>
      <xdr:spPr>
        <a:xfrm>
          <a:off x="8597126" y="12202152"/>
          <a:ext cx="1064690"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Projected</a:t>
          </a:r>
        </a:p>
      </xdr:txBody>
    </xdr:sp>
    <xdr:clientData/>
  </xdr:twoCellAnchor>
  <xdr:twoCellAnchor>
    <xdr:from>
      <xdr:col>2</xdr:col>
      <xdr:colOff>638661</xdr:colOff>
      <xdr:row>73</xdr:row>
      <xdr:rowOff>106843</xdr:rowOff>
    </xdr:from>
    <xdr:to>
      <xdr:col>3</xdr:col>
      <xdr:colOff>30040</xdr:colOff>
      <xdr:row>74</xdr:row>
      <xdr:rowOff>92988</xdr:rowOff>
    </xdr:to>
    <xdr:sp macro="" textlink="">
      <xdr:nvSpPr>
        <xdr:cNvPr id="35" name="Shape 35">
          <a:extLst>
            <a:ext uri="{FF2B5EF4-FFF2-40B4-BE49-F238E27FC236}">
              <a16:creationId xmlns:a16="http://schemas.microsoft.com/office/drawing/2014/main" id="{00000000-0008-0000-0500-000023000000}"/>
            </a:ext>
          </a:extLst>
        </xdr:cNvPr>
        <xdr:cNvSpPr/>
      </xdr:nvSpPr>
      <xdr:spPr>
        <a:xfrm>
          <a:off x="4626461" y="12344563"/>
          <a:ext cx="331180" cy="148071"/>
        </a:xfrm>
        <a:prstGeom prst="rect">
          <a:avLst/>
        </a:prstGeom>
        <a:solidFill>
          <a:srgbClr val="CCFFCC"/>
        </a:solidFill>
        <a:ln w="9525" cap="flat">
          <a:solidFill>
            <a:srgbClr val="000000"/>
          </a:solidFill>
          <a:prstDash val="solid"/>
          <a:round/>
        </a:ln>
        <a:effectLst/>
      </xdr:spPr>
      <xdr:txBody>
        <a:bodyPr/>
        <a:lstStyle/>
        <a:p>
          <a:endParaRPr/>
        </a:p>
      </xdr:txBody>
    </xdr:sp>
    <xdr:clientData/>
  </xdr:twoCellAnchor>
  <xdr:twoCellAnchor>
    <xdr:from>
      <xdr:col>5</xdr:col>
      <xdr:colOff>9114</xdr:colOff>
      <xdr:row>73</xdr:row>
      <xdr:rowOff>87634</xdr:rowOff>
    </xdr:from>
    <xdr:to>
      <xdr:col>5</xdr:col>
      <xdr:colOff>175193</xdr:colOff>
      <xdr:row>74</xdr:row>
      <xdr:rowOff>73779</xdr:rowOff>
    </xdr:to>
    <xdr:sp macro="" textlink="">
      <xdr:nvSpPr>
        <xdr:cNvPr id="36" name="Shape 36">
          <a:extLst>
            <a:ext uri="{FF2B5EF4-FFF2-40B4-BE49-F238E27FC236}">
              <a16:creationId xmlns:a16="http://schemas.microsoft.com/office/drawing/2014/main" id="{00000000-0008-0000-0500-000024000000}"/>
            </a:ext>
          </a:extLst>
        </xdr:cNvPr>
        <xdr:cNvSpPr/>
      </xdr:nvSpPr>
      <xdr:spPr>
        <a:xfrm>
          <a:off x="6562314" y="12325354"/>
          <a:ext cx="166080" cy="148071"/>
        </a:xfrm>
        <a:prstGeom prst="rect">
          <a:avLst/>
        </a:prstGeom>
        <a:solidFill>
          <a:srgbClr val="FFFF99"/>
        </a:solidFill>
        <a:ln w="9525" cap="flat">
          <a:solidFill>
            <a:srgbClr val="000000"/>
          </a:solidFill>
          <a:prstDash val="solid"/>
          <a:round/>
        </a:ln>
        <a:effectLst/>
      </xdr:spPr>
      <xdr:txBody>
        <a:bodyPr/>
        <a:lstStyle/>
        <a:p>
          <a:endParaRPr/>
        </a:p>
      </xdr:txBody>
    </xdr:sp>
    <xdr:clientData/>
  </xdr:twoCellAnchor>
  <xdr:twoCellAnchor>
    <xdr:from>
      <xdr:col>7</xdr:col>
      <xdr:colOff>262284</xdr:colOff>
      <xdr:row>73</xdr:row>
      <xdr:rowOff>87634</xdr:rowOff>
    </xdr:from>
    <xdr:to>
      <xdr:col>7</xdr:col>
      <xdr:colOff>428363</xdr:colOff>
      <xdr:row>74</xdr:row>
      <xdr:rowOff>73779</xdr:rowOff>
    </xdr:to>
    <xdr:sp macro="" textlink="">
      <xdr:nvSpPr>
        <xdr:cNvPr id="37" name="Shape 37">
          <a:extLst>
            <a:ext uri="{FF2B5EF4-FFF2-40B4-BE49-F238E27FC236}">
              <a16:creationId xmlns:a16="http://schemas.microsoft.com/office/drawing/2014/main" id="{00000000-0008-0000-0500-000025000000}"/>
            </a:ext>
          </a:extLst>
        </xdr:cNvPr>
        <xdr:cNvSpPr/>
      </xdr:nvSpPr>
      <xdr:spPr>
        <a:xfrm>
          <a:off x="8441083" y="12325354"/>
          <a:ext cx="166080" cy="148071"/>
        </a:xfrm>
        <a:prstGeom prst="rect">
          <a:avLst/>
        </a:prstGeom>
        <a:solidFill>
          <a:srgbClr val="9999FF"/>
        </a:solidFill>
        <a:ln w="9525" cap="flat">
          <a:solidFill>
            <a:srgbClr val="000000"/>
          </a:solidFill>
          <a:prstDash val="solid"/>
          <a:round/>
        </a:ln>
        <a:effectLst/>
      </xdr:spPr>
      <xdr:txBody>
        <a:bodyPr/>
        <a:lstStyle/>
        <a:p>
          <a:endParaRPr/>
        </a:p>
      </xdr:txBody>
    </xdr:sp>
    <xdr:clientData/>
  </xdr:twoCellAnchor>
  <xdr:twoCellAnchor>
    <xdr:from>
      <xdr:col>5</xdr:col>
      <xdr:colOff>180007</xdr:colOff>
      <xdr:row>72</xdr:row>
      <xdr:rowOff>125635</xdr:rowOff>
    </xdr:from>
    <xdr:to>
      <xdr:col>6</xdr:col>
      <xdr:colOff>458316</xdr:colOff>
      <xdr:row>74</xdr:row>
      <xdr:rowOff>522</xdr:rowOff>
    </xdr:to>
    <xdr:sp macro="" textlink="">
      <xdr:nvSpPr>
        <xdr:cNvPr id="38" name="Shape 38">
          <a:extLst>
            <a:ext uri="{FF2B5EF4-FFF2-40B4-BE49-F238E27FC236}">
              <a16:creationId xmlns:a16="http://schemas.microsoft.com/office/drawing/2014/main" id="{00000000-0008-0000-0500-000026000000}"/>
            </a:ext>
          </a:extLst>
        </xdr:cNvPr>
        <xdr:cNvSpPr/>
      </xdr:nvSpPr>
      <xdr:spPr>
        <a:xfrm>
          <a:off x="6733207" y="12201431"/>
          <a:ext cx="1091110"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Estimated</a:t>
          </a:r>
        </a:p>
      </xdr:txBody>
    </xdr:sp>
    <xdr:clientData/>
  </xdr:twoCellAnchor>
  <xdr:twoCellAnchor>
    <xdr:from>
      <xdr:col>12</xdr:col>
      <xdr:colOff>226813</xdr:colOff>
      <xdr:row>72</xdr:row>
      <xdr:rowOff>112149</xdr:rowOff>
    </xdr:from>
    <xdr:to>
      <xdr:col>13</xdr:col>
      <xdr:colOff>200391</xdr:colOff>
      <xdr:row>73</xdr:row>
      <xdr:rowOff>148961</xdr:rowOff>
    </xdr:to>
    <xdr:sp macro="" textlink="">
      <xdr:nvSpPr>
        <xdr:cNvPr id="40" name="Shape 40">
          <a:extLst>
            <a:ext uri="{FF2B5EF4-FFF2-40B4-BE49-F238E27FC236}">
              <a16:creationId xmlns:a16="http://schemas.microsoft.com/office/drawing/2014/main" id="{00000000-0008-0000-0500-000028000000}"/>
            </a:ext>
          </a:extLst>
        </xdr:cNvPr>
        <xdr:cNvSpPr/>
      </xdr:nvSpPr>
      <xdr:spPr>
        <a:xfrm>
          <a:off x="11733013" y="12187945"/>
          <a:ext cx="672079"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Actual</a:t>
          </a:r>
        </a:p>
      </xdr:txBody>
    </xdr:sp>
    <xdr:clientData/>
  </xdr:twoCellAnchor>
  <xdr:twoCellAnchor>
    <xdr:from>
      <xdr:col>17</xdr:col>
      <xdr:colOff>633288</xdr:colOff>
      <xdr:row>72</xdr:row>
      <xdr:rowOff>126345</xdr:rowOff>
    </xdr:from>
    <xdr:to>
      <xdr:col>17</xdr:col>
      <xdr:colOff>1561763</xdr:colOff>
      <xdr:row>74</xdr:row>
      <xdr:rowOff>1232</xdr:rowOff>
    </xdr:to>
    <xdr:sp macro="" textlink="">
      <xdr:nvSpPr>
        <xdr:cNvPr id="41" name="Shape 41">
          <a:extLst>
            <a:ext uri="{FF2B5EF4-FFF2-40B4-BE49-F238E27FC236}">
              <a16:creationId xmlns:a16="http://schemas.microsoft.com/office/drawing/2014/main" id="{00000000-0008-0000-0500-000029000000}"/>
            </a:ext>
          </a:extLst>
        </xdr:cNvPr>
        <xdr:cNvSpPr/>
      </xdr:nvSpPr>
      <xdr:spPr>
        <a:xfrm>
          <a:off x="14361988" y="12202141"/>
          <a:ext cx="928476"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Projected</a:t>
          </a:r>
        </a:p>
      </xdr:txBody>
    </xdr:sp>
    <xdr:clientData/>
  </xdr:twoCellAnchor>
  <xdr:twoCellAnchor>
    <xdr:from>
      <xdr:col>12</xdr:col>
      <xdr:colOff>62448</xdr:colOff>
      <xdr:row>73</xdr:row>
      <xdr:rowOff>4760</xdr:rowOff>
    </xdr:from>
    <xdr:to>
      <xdr:col>12</xdr:col>
      <xdr:colOff>229240</xdr:colOff>
      <xdr:row>73</xdr:row>
      <xdr:rowOff>152468</xdr:rowOff>
    </xdr:to>
    <xdr:sp macro="" textlink="">
      <xdr:nvSpPr>
        <xdr:cNvPr id="42" name="Shape 42">
          <a:extLst>
            <a:ext uri="{FF2B5EF4-FFF2-40B4-BE49-F238E27FC236}">
              <a16:creationId xmlns:a16="http://schemas.microsoft.com/office/drawing/2014/main" id="{00000000-0008-0000-0500-00002A000000}"/>
            </a:ext>
          </a:extLst>
        </xdr:cNvPr>
        <xdr:cNvSpPr/>
      </xdr:nvSpPr>
      <xdr:spPr>
        <a:xfrm>
          <a:off x="11568648" y="12242480"/>
          <a:ext cx="166793" cy="147709"/>
        </a:xfrm>
        <a:prstGeom prst="rect">
          <a:avLst/>
        </a:prstGeom>
        <a:solidFill>
          <a:srgbClr val="CCFFCC"/>
        </a:solidFill>
        <a:ln w="9525" cap="flat">
          <a:solidFill>
            <a:srgbClr val="000000"/>
          </a:solidFill>
          <a:prstDash val="solid"/>
          <a:round/>
        </a:ln>
        <a:effectLst/>
      </xdr:spPr>
      <xdr:txBody>
        <a:bodyPr/>
        <a:lstStyle/>
        <a:p>
          <a:endParaRPr/>
        </a:p>
      </xdr:txBody>
    </xdr:sp>
    <xdr:clientData/>
  </xdr:twoCellAnchor>
  <xdr:twoCellAnchor>
    <xdr:from>
      <xdr:col>13</xdr:col>
      <xdr:colOff>298291</xdr:colOff>
      <xdr:row>73</xdr:row>
      <xdr:rowOff>4760</xdr:rowOff>
    </xdr:from>
    <xdr:to>
      <xdr:col>14</xdr:col>
      <xdr:colOff>82707</xdr:colOff>
      <xdr:row>73</xdr:row>
      <xdr:rowOff>152468</xdr:rowOff>
    </xdr:to>
    <xdr:sp macro="" textlink="">
      <xdr:nvSpPr>
        <xdr:cNvPr id="43" name="Shape 43">
          <a:extLst>
            <a:ext uri="{FF2B5EF4-FFF2-40B4-BE49-F238E27FC236}">
              <a16:creationId xmlns:a16="http://schemas.microsoft.com/office/drawing/2014/main" id="{00000000-0008-0000-0500-00002B000000}"/>
            </a:ext>
          </a:extLst>
        </xdr:cNvPr>
        <xdr:cNvSpPr/>
      </xdr:nvSpPr>
      <xdr:spPr>
        <a:xfrm>
          <a:off x="12502991" y="12242480"/>
          <a:ext cx="165417" cy="147709"/>
        </a:xfrm>
        <a:prstGeom prst="rect">
          <a:avLst/>
        </a:prstGeom>
        <a:solidFill>
          <a:srgbClr val="FFFF99"/>
        </a:solidFill>
        <a:ln w="9525" cap="flat">
          <a:solidFill>
            <a:srgbClr val="000000"/>
          </a:solidFill>
          <a:prstDash val="solid"/>
          <a:round/>
        </a:ln>
        <a:effectLst/>
      </xdr:spPr>
      <xdr:txBody>
        <a:bodyPr/>
        <a:lstStyle/>
        <a:p>
          <a:endParaRPr/>
        </a:p>
      </xdr:txBody>
    </xdr:sp>
    <xdr:clientData/>
  </xdr:twoCellAnchor>
  <xdr:twoCellAnchor>
    <xdr:from>
      <xdr:col>17</xdr:col>
      <xdr:colOff>382708</xdr:colOff>
      <xdr:row>73</xdr:row>
      <xdr:rowOff>15868</xdr:rowOff>
    </xdr:from>
    <xdr:to>
      <xdr:col>17</xdr:col>
      <xdr:colOff>548124</xdr:colOff>
      <xdr:row>74</xdr:row>
      <xdr:rowOff>1651</xdr:rowOff>
    </xdr:to>
    <xdr:sp macro="" textlink="">
      <xdr:nvSpPr>
        <xdr:cNvPr id="44" name="Shape 44">
          <a:extLst>
            <a:ext uri="{FF2B5EF4-FFF2-40B4-BE49-F238E27FC236}">
              <a16:creationId xmlns:a16="http://schemas.microsoft.com/office/drawing/2014/main" id="{00000000-0008-0000-0500-00002C000000}"/>
            </a:ext>
          </a:extLst>
        </xdr:cNvPr>
        <xdr:cNvSpPr/>
      </xdr:nvSpPr>
      <xdr:spPr>
        <a:xfrm>
          <a:off x="14111408" y="12253588"/>
          <a:ext cx="165417" cy="147709"/>
        </a:xfrm>
        <a:prstGeom prst="rect">
          <a:avLst/>
        </a:prstGeom>
        <a:solidFill>
          <a:srgbClr val="9999FF"/>
        </a:solidFill>
        <a:ln w="9525" cap="flat">
          <a:solidFill>
            <a:srgbClr val="000000"/>
          </a:solidFill>
          <a:prstDash val="solid"/>
          <a:round/>
        </a:ln>
        <a:effectLst/>
      </xdr:spPr>
      <xdr:txBody>
        <a:bodyPr/>
        <a:lstStyle/>
        <a:p>
          <a:endParaRPr/>
        </a:p>
      </xdr:txBody>
    </xdr:sp>
    <xdr:clientData/>
  </xdr:twoCellAnchor>
  <xdr:twoCellAnchor>
    <xdr:from>
      <xdr:col>14</xdr:col>
      <xdr:colOff>246070</xdr:colOff>
      <xdr:row>72</xdr:row>
      <xdr:rowOff>112149</xdr:rowOff>
    </xdr:from>
    <xdr:to>
      <xdr:col>17</xdr:col>
      <xdr:colOff>134929</xdr:colOff>
      <xdr:row>73</xdr:row>
      <xdr:rowOff>148961</xdr:rowOff>
    </xdr:to>
    <xdr:sp macro="" textlink="">
      <xdr:nvSpPr>
        <xdr:cNvPr id="45" name="Shape 45">
          <a:extLst>
            <a:ext uri="{FF2B5EF4-FFF2-40B4-BE49-F238E27FC236}">
              <a16:creationId xmlns:a16="http://schemas.microsoft.com/office/drawing/2014/main" id="{00000000-0008-0000-0500-00002D000000}"/>
            </a:ext>
          </a:extLst>
        </xdr:cNvPr>
        <xdr:cNvSpPr/>
      </xdr:nvSpPr>
      <xdr:spPr>
        <a:xfrm>
          <a:off x="12831770" y="12187945"/>
          <a:ext cx="1031860"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Estimated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107445</xdr:colOff>
      <xdr:row>50</xdr:row>
      <xdr:rowOff>112353</xdr:rowOff>
    </xdr:from>
    <xdr:to>
      <xdr:col>3</xdr:col>
      <xdr:colOff>126038</xdr:colOff>
      <xdr:row>58</xdr:row>
      <xdr:rowOff>38040</xdr:rowOff>
    </xdr:to>
    <xdr:sp macro="" textlink="">
      <xdr:nvSpPr>
        <xdr:cNvPr id="53" name="Shape 53">
          <a:extLst>
            <a:ext uri="{FF2B5EF4-FFF2-40B4-BE49-F238E27FC236}">
              <a16:creationId xmlns:a16="http://schemas.microsoft.com/office/drawing/2014/main" id="{00000000-0008-0000-0600-000035000000}"/>
            </a:ext>
          </a:extLst>
        </xdr:cNvPr>
        <xdr:cNvSpPr/>
      </xdr:nvSpPr>
      <xdr:spPr>
        <a:xfrm>
          <a:off x="4603245" y="8949649"/>
          <a:ext cx="18594" cy="122108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Actual</a:t>
          </a:r>
        </a:p>
      </xdr:txBody>
    </xdr:sp>
    <xdr:clientData/>
  </xdr:twoCellAnchor>
  <xdr:twoCellAnchor>
    <xdr:from>
      <xdr:col>5</xdr:col>
      <xdr:colOff>310256</xdr:colOff>
      <xdr:row>49</xdr:row>
      <xdr:rowOff>154263</xdr:rowOff>
    </xdr:from>
    <xdr:to>
      <xdr:col>5</xdr:col>
      <xdr:colOff>328851</xdr:colOff>
      <xdr:row>61</xdr:row>
      <xdr:rowOff>45659</xdr:rowOff>
    </xdr:to>
    <xdr:sp macro="" textlink="">
      <xdr:nvSpPr>
        <xdr:cNvPr id="57" name="Shape 57">
          <a:extLst>
            <a:ext uri="{FF2B5EF4-FFF2-40B4-BE49-F238E27FC236}">
              <a16:creationId xmlns:a16="http://schemas.microsoft.com/office/drawing/2014/main" id="{00000000-0008-0000-0600-000039000000}"/>
            </a:ext>
          </a:extLst>
        </xdr:cNvPr>
        <xdr:cNvSpPr/>
      </xdr:nvSpPr>
      <xdr:spPr>
        <a:xfrm>
          <a:off x="6355456" y="8829633"/>
          <a:ext cx="18596" cy="1834498"/>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Estimated</a:t>
          </a:r>
        </a:p>
      </xdr:txBody>
    </xdr:sp>
    <xdr:clientData/>
  </xdr:twoCellAnchor>
  <xdr:twoCellAnchor>
    <xdr:from>
      <xdr:col>1</xdr:col>
      <xdr:colOff>2403725</xdr:colOff>
      <xdr:row>357</xdr:row>
      <xdr:rowOff>74395</xdr:rowOff>
    </xdr:from>
    <xdr:to>
      <xdr:col>1</xdr:col>
      <xdr:colOff>2432767</xdr:colOff>
      <xdr:row>357</xdr:row>
      <xdr:rowOff>99206</xdr:rowOff>
    </xdr:to>
    <xdr:pic>
      <xdr:nvPicPr>
        <xdr:cNvPr id="60" name="image2.png">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1"/>
        <a:stretch>
          <a:fillRect/>
        </a:stretch>
      </xdr:blipFill>
      <xdr:spPr>
        <a:xfrm>
          <a:off x="3114924" y="58622666"/>
          <a:ext cx="29044" cy="24812"/>
        </a:xfrm>
        <a:prstGeom prst="rect">
          <a:avLst/>
        </a:prstGeom>
        <a:ln w="12700" cap="flat">
          <a:noFill/>
          <a:miter lim="400000"/>
        </a:ln>
        <a:effectLst/>
      </xdr:spPr>
    </xdr:pic>
    <xdr:clientData/>
  </xdr:twoCellAnchor>
  <xdr:twoCellAnchor>
    <xdr:from>
      <xdr:col>1</xdr:col>
      <xdr:colOff>2403725</xdr:colOff>
      <xdr:row>357</xdr:row>
      <xdr:rowOff>74395</xdr:rowOff>
    </xdr:from>
    <xdr:to>
      <xdr:col>1</xdr:col>
      <xdr:colOff>2432767</xdr:colOff>
      <xdr:row>357</xdr:row>
      <xdr:rowOff>99206</xdr:rowOff>
    </xdr:to>
    <xdr:pic>
      <xdr:nvPicPr>
        <xdr:cNvPr id="61" name="image2.png">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1"/>
        <a:stretch>
          <a:fillRect/>
        </a:stretch>
      </xdr:blipFill>
      <xdr:spPr>
        <a:xfrm>
          <a:off x="3114924" y="58622666"/>
          <a:ext cx="29044" cy="24812"/>
        </a:xfrm>
        <a:prstGeom prst="rect">
          <a:avLst/>
        </a:prstGeom>
        <a:ln w="12700" cap="flat">
          <a:noFill/>
          <a:miter lim="400000"/>
        </a:ln>
        <a:effectLst/>
      </xdr:spPr>
    </xdr:pic>
    <xdr:clientData/>
  </xdr:twoCellAnchor>
  <xdr:twoCellAnchor>
    <xdr:from>
      <xdr:col>10</xdr:col>
      <xdr:colOff>275360</xdr:colOff>
      <xdr:row>39</xdr:row>
      <xdr:rowOff>2777</xdr:rowOff>
    </xdr:from>
    <xdr:to>
      <xdr:col>17</xdr:col>
      <xdr:colOff>1898371</xdr:colOff>
      <xdr:row>55</xdr:row>
      <xdr:rowOff>39424</xdr:rowOff>
    </xdr:to>
    <xdr:graphicFrame macro="">
      <xdr:nvGraphicFramePr>
        <xdr:cNvPr id="63" name="Chart 63">
          <a:extLst>
            <a:ext uri="{FF2B5EF4-FFF2-40B4-BE49-F238E27FC236}">
              <a16:creationId xmlns:a16="http://schemas.microsoft.com/office/drawing/2014/main" id="{00000000-0008-0000-0600-00003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136980</xdr:colOff>
      <xdr:row>57</xdr:row>
      <xdr:rowOff>4760</xdr:rowOff>
    </xdr:from>
    <xdr:to>
      <xdr:col>11</xdr:col>
      <xdr:colOff>303765</xdr:colOff>
      <xdr:row>57</xdr:row>
      <xdr:rowOff>152469</xdr:rowOff>
    </xdr:to>
    <xdr:sp macro="" textlink="">
      <xdr:nvSpPr>
        <xdr:cNvPr id="64" name="Shape 64">
          <a:extLst>
            <a:ext uri="{FF2B5EF4-FFF2-40B4-BE49-F238E27FC236}">
              <a16:creationId xmlns:a16="http://schemas.microsoft.com/office/drawing/2014/main" id="{00000000-0008-0000-0600-000040000000}"/>
            </a:ext>
          </a:extLst>
        </xdr:cNvPr>
        <xdr:cNvSpPr/>
      </xdr:nvSpPr>
      <xdr:spPr>
        <a:xfrm>
          <a:off x="10055680" y="9975530"/>
          <a:ext cx="166786" cy="147710"/>
        </a:xfrm>
        <a:prstGeom prst="rect">
          <a:avLst/>
        </a:prstGeom>
        <a:solidFill>
          <a:srgbClr val="CCFFCC"/>
        </a:solidFill>
        <a:ln w="9525" cap="flat">
          <a:solidFill>
            <a:srgbClr val="000000"/>
          </a:solidFill>
          <a:prstDash val="solid"/>
          <a:round/>
        </a:ln>
        <a:effectLst/>
      </xdr:spPr>
      <xdr:txBody>
        <a:bodyPr/>
        <a:lstStyle/>
        <a:p>
          <a:endParaRPr/>
        </a:p>
      </xdr:txBody>
    </xdr:sp>
    <xdr:clientData/>
  </xdr:twoCellAnchor>
  <xdr:twoCellAnchor>
    <xdr:from>
      <xdr:col>12</xdr:col>
      <xdr:colOff>208736</xdr:colOff>
      <xdr:row>57</xdr:row>
      <xdr:rowOff>4760</xdr:rowOff>
    </xdr:from>
    <xdr:to>
      <xdr:col>12</xdr:col>
      <xdr:colOff>374142</xdr:colOff>
      <xdr:row>57</xdr:row>
      <xdr:rowOff>152469</xdr:rowOff>
    </xdr:to>
    <xdr:sp macro="" textlink="">
      <xdr:nvSpPr>
        <xdr:cNvPr id="65" name="Shape 65">
          <a:extLst>
            <a:ext uri="{FF2B5EF4-FFF2-40B4-BE49-F238E27FC236}">
              <a16:creationId xmlns:a16="http://schemas.microsoft.com/office/drawing/2014/main" id="{00000000-0008-0000-0600-000041000000}"/>
            </a:ext>
          </a:extLst>
        </xdr:cNvPr>
        <xdr:cNvSpPr/>
      </xdr:nvSpPr>
      <xdr:spPr>
        <a:xfrm>
          <a:off x="10902136" y="9975530"/>
          <a:ext cx="165407" cy="147710"/>
        </a:xfrm>
        <a:prstGeom prst="rect">
          <a:avLst/>
        </a:prstGeom>
        <a:solidFill>
          <a:srgbClr val="FFFF99"/>
        </a:solidFill>
        <a:ln w="9525" cap="flat">
          <a:solidFill>
            <a:srgbClr val="000000"/>
          </a:solidFill>
          <a:prstDash val="solid"/>
          <a:round/>
        </a:ln>
        <a:effectLst/>
      </xdr:spPr>
      <xdr:txBody>
        <a:bodyPr/>
        <a:lstStyle/>
        <a:p>
          <a:endParaRPr/>
        </a:p>
      </xdr:txBody>
    </xdr:sp>
    <xdr:clientData/>
  </xdr:twoCellAnchor>
  <xdr:twoCellAnchor>
    <xdr:from>
      <xdr:col>15</xdr:col>
      <xdr:colOff>90103</xdr:colOff>
      <xdr:row>57</xdr:row>
      <xdr:rowOff>4760</xdr:rowOff>
    </xdr:from>
    <xdr:to>
      <xdr:col>15</xdr:col>
      <xdr:colOff>255509</xdr:colOff>
      <xdr:row>57</xdr:row>
      <xdr:rowOff>152469</xdr:rowOff>
    </xdr:to>
    <xdr:sp macro="" textlink="">
      <xdr:nvSpPr>
        <xdr:cNvPr id="66" name="Shape 66">
          <a:extLst>
            <a:ext uri="{FF2B5EF4-FFF2-40B4-BE49-F238E27FC236}">
              <a16:creationId xmlns:a16="http://schemas.microsoft.com/office/drawing/2014/main" id="{00000000-0008-0000-0600-000042000000}"/>
            </a:ext>
          </a:extLst>
        </xdr:cNvPr>
        <xdr:cNvSpPr/>
      </xdr:nvSpPr>
      <xdr:spPr>
        <a:xfrm>
          <a:off x="12244003" y="9975530"/>
          <a:ext cx="165407" cy="147710"/>
        </a:xfrm>
        <a:prstGeom prst="rect">
          <a:avLst/>
        </a:prstGeom>
        <a:solidFill>
          <a:srgbClr val="9999FF"/>
        </a:solidFill>
        <a:ln w="9525" cap="flat">
          <a:solidFill>
            <a:srgbClr val="000000"/>
          </a:solidFill>
          <a:prstDash val="solid"/>
          <a:round/>
        </a:ln>
        <a:effectLst/>
      </xdr:spPr>
      <xdr:txBody>
        <a:bodyPr/>
        <a:lstStyle/>
        <a:p>
          <a:endParaRPr/>
        </a:p>
      </xdr:txBody>
    </xdr:sp>
    <xdr:clientData/>
  </xdr:twoCellAnchor>
  <xdr:twoCellAnchor>
    <xdr:from>
      <xdr:col>14</xdr:col>
      <xdr:colOff>151061</xdr:colOff>
      <xdr:row>50</xdr:row>
      <xdr:rowOff>22078</xdr:rowOff>
    </xdr:from>
    <xdr:to>
      <xdr:col>14</xdr:col>
      <xdr:colOff>169654</xdr:colOff>
      <xdr:row>61</xdr:row>
      <xdr:rowOff>75399</xdr:rowOff>
    </xdr:to>
    <xdr:sp macro="" textlink="">
      <xdr:nvSpPr>
        <xdr:cNvPr id="67" name="Shape 67">
          <a:extLst>
            <a:ext uri="{FF2B5EF4-FFF2-40B4-BE49-F238E27FC236}">
              <a16:creationId xmlns:a16="http://schemas.microsoft.com/office/drawing/2014/main" id="{00000000-0008-0000-0600-000043000000}"/>
            </a:ext>
          </a:extLst>
        </xdr:cNvPr>
        <xdr:cNvSpPr/>
      </xdr:nvSpPr>
      <xdr:spPr>
        <a:xfrm>
          <a:off x="11923961" y="8859373"/>
          <a:ext cx="18594" cy="1834498"/>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Estimated</a:t>
          </a:r>
        </a:p>
      </xdr:txBody>
    </xdr:sp>
    <xdr:clientData/>
  </xdr:twoCellAnchor>
  <xdr:twoCellAnchor>
    <xdr:from>
      <xdr:col>12</xdr:col>
      <xdr:colOff>481045</xdr:colOff>
      <xdr:row>56</xdr:row>
      <xdr:rowOff>77487</xdr:rowOff>
    </xdr:from>
    <xdr:to>
      <xdr:col>15</xdr:col>
      <xdr:colOff>52360</xdr:colOff>
      <xdr:row>57</xdr:row>
      <xdr:rowOff>114299</xdr:rowOff>
    </xdr:to>
    <xdr:sp macro="" textlink="">
      <xdr:nvSpPr>
        <xdr:cNvPr id="68" name="Shape 68">
          <a:extLst>
            <a:ext uri="{FF2B5EF4-FFF2-40B4-BE49-F238E27FC236}">
              <a16:creationId xmlns:a16="http://schemas.microsoft.com/office/drawing/2014/main" id="{00000000-0008-0000-0600-000044000000}"/>
            </a:ext>
          </a:extLst>
        </xdr:cNvPr>
        <xdr:cNvSpPr/>
      </xdr:nvSpPr>
      <xdr:spPr>
        <a:xfrm>
          <a:off x="11174445" y="9886333"/>
          <a:ext cx="1031816"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Estimated</a:t>
          </a:r>
        </a:p>
      </xdr:txBody>
    </xdr:sp>
    <xdr:clientData/>
  </xdr:twoCellAnchor>
  <xdr:twoCellAnchor>
    <xdr:from>
      <xdr:col>11</xdr:col>
      <xdr:colOff>250369</xdr:colOff>
      <xdr:row>56</xdr:row>
      <xdr:rowOff>52824</xdr:rowOff>
    </xdr:from>
    <xdr:to>
      <xdr:col>12</xdr:col>
      <xdr:colOff>262131</xdr:colOff>
      <xdr:row>57</xdr:row>
      <xdr:rowOff>89636</xdr:rowOff>
    </xdr:to>
    <xdr:sp macro="" textlink="">
      <xdr:nvSpPr>
        <xdr:cNvPr id="69" name="Shape 69">
          <a:extLst>
            <a:ext uri="{FF2B5EF4-FFF2-40B4-BE49-F238E27FC236}">
              <a16:creationId xmlns:a16="http://schemas.microsoft.com/office/drawing/2014/main" id="{00000000-0008-0000-0600-000045000000}"/>
            </a:ext>
          </a:extLst>
        </xdr:cNvPr>
        <xdr:cNvSpPr/>
      </xdr:nvSpPr>
      <xdr:spPr>
        <a:xfrm>
          <a:off x="10169069" y="9861670"/>
          <a:ext cx="786462"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Actual</a:t>
          </a:r>
        </a:p>
      </xdr:txBody>
    </xdr:sp>
    <xdr:clientData/>
  </xdr:twoCellAnchor>
  <xdr:twoCellAnchor>
    <xdr:from>
      <xdr:col>15</xdr:col>
      <xdr:colOff>304799</xdr:colOff>
      <xdr:row>56</xdr:row>
      <xdr:rowOff>87843</xdr:rowOff>
    </xdr:from>
    <xdr:to>
      <xdr:col>17</xdr:col>
      <xdr:colOff>471233</xdr:colOff>
      <xdr:row>57</xdr:row>
      <xdr:rowOff>124655</xdr:rowOff>
    </xdr:to>
    <xdr:sp macro="" textlink="">
      <xdr:nvSpPr>
        <xdr:cNvPr id="70" name="Shape 70">
          <a:extLst>
            <a:ext uri="{FF2B5EF4-FFF2-40B4-BE49-F238E27FC236}">
              <a16:creationId xmlns:a16="http://schemas.microsoft.com/office/drawing/2014/main" id="{00000000-0008-0000-0600-000046000000}"/>
            </a:ext>
          </a:extLst>
        </xdr:cNvPr>
        <xdr:cNvSpPr/>
      </xdr:nvSpPr>
      <xdr:spPr>
        <a:xfrm>
          <a:off x="12458699" y="9896689"/>
          <a:ext cx="928435"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Projected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107445</xdr:colOff>
      <xdr:row>46</xdr:row>
      <xdr:rowOff>112353</xdr:rowOff>
    </xdr:from>
    <xdr:to>
      <xdr:col>3</xdr:col>
      <xdr:colOff>126038</xdr:colOff>
      <xdr:row>54</xdr:row>
      <xdr:rowOff>38040</xdr:rowOff>
    </xdr:to>
    <xdr:sp macro="" textlink="">
      <xdr:nvSpPr>
        <xdr:cNvPr id="81" name="Shape 81">
          <a:extLst>
            <a:ext uri="{FF2B5EF4-FFF2-40B4-BE49-F238E27FC236}">
              <a16:creationId xmlns:a16="http://schemas.microsoft.com/office/drawing/2014/main" id="{00000000-0008-0000-0700-000051000000}"/>
            </a:ext>
          </a:extLst>
        </xdr:cNvPr>
        <xdr:cNvSpPr/>
      </xdr:nvSpPr>
      <xdr:spPr>
        <a:xfrm>
          <a:off x="4603245" y="8301949"/>
          <a:ext cx="18594" cy="122108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Actual</a:t>
          </a:r>
        </a:p>
      </xdr:txBody>
    </xdr:sp>
    <xdr:clientData/>
  </xdr:twoCellAnchor>
  <xdr:twoCellAnchor>
    <xdr:from>
      <xdr:col>1</xdr:col>
      <xdr:colOff>2403725</xdr:colOff>
      <xdr:row>353</xdr:row>
      <xdr:rowOff>74395</xdr:rowOff>
    </xdr:from>
    <xdr:to>
      <xdr:col>1</xdr:col>
      <xdr:colOff>2432767</xdr:colOff>
      <xdr:row>353</xdr:row>
      <xdr:rowOff>99206</xdr:rowOff>
    </xdr:to>
    <xdr:pic>
      <xdr:nvPicPr>
        <xdr:cNvPr id="88" name="image2.png">
          <a:extLst>
            <a:ext uri="{FF2B5EF4-FFF2-40B4-BE49-F238E27FC236}">
              <a16:creationId xmlns:a16="http://schemas.microsoft.com/office/drawing/2014/main" id="{00000000-0008-0000-0700-000058000000}"/>
            </a:ext>
          </a:extLst>
        </xdr:cNvPr>
        <xdr:cNvPicPr>
          <a:picLocks noChangeAspect="1"/>
        </xdr:cNvPicPr>
      </xdr:nvPicPr>
      <xdr:blipFill>
        <a:blip xmlns:r="http://schemas.openxmlformats.org/officeDocument/2006/relationships" r:embed="rId1"/>
        <a:stretch>
          <a:fillRect/>
        </a:stretch>
      </xdr:blipFill>
      <xdr:spPr>
        <a:xfrm>
          <a:off x="3114924" y="57974966"/>
          <a:ext cx="29044" cy="24812"/>
        </a:xfrm>
        <a:prstGeom prst="rect">
          <a:avLst/>
        </a:prstGeom>
        <a:ln w="12700" cap="flat">
          <a:noFill/>
          <a:miter lim="400000"/>
        </a:ln>
        <a:effectLst/>
      </xdr:spPr>
    </xdr:pic>
    <xdr:clientData/>
  </xdr:twoCellAnchor>
  <xdr:twoCellAnchor>
    <xdr:from>
      <xdr:col>1</xdr:col>
      <xdr:colOff>2403725</xdr:colOff>
      <xdr:row>353</xdr:row>
      <xdr:rowOff>74395</xdr:rowOff>
    </xdr:from>
    <xdr:to>
      <xdr:col>1</xdr:col>
      <xdr:colOff>2432767</xdr:colOff>
      <xdr:row>353</xdr:row>
      <xdr:rowOff>99206</xdr:rowOff>
    </xdr:to>
    <xdr:pic>
      <xdr:nvPicPr>
        <xdr:cNvPr id="89" name="image2.png">
          <a:extLst>
            <a:ext uri="{FF2B5EF4-FFF2-40B4-BE49-F238E27FC236}">
              <a16:creationId xmlns:a16="http://schemas.microsoft.com/office/drawing/2014/main" id="{00000000-0008-0000-0700-000059000000}"/>
            </a:ext>
          </a:extLst>
        </xdr:cNvPr>
        <xdr:cNvPicPr>
          <a:picLocks noChangeAspect="1"/>
        </xdr:cNvPicPr>
      </xdr:nvPicPr>
      <xdr:blipFill>
        <a:blip xmlns:r="http://schemas.openxmlformats.org/officeDocument/2006/relationships" r:embed="rId1"/>
        <a:stretch>
          <a:fillRect/>
        </a:stretch>
      </xdr:blipFill>
      <xdr:spPr>
        <a:xfrm>
          <a:off x="3114924" y="57974966"/>
          <a:ext cx="29044" cy="24812"/>
        </a:xfrm>
        <a:prstGeom prst="rect">
          <a:avLst/>
        </a:prstGeom>
        <a:ln w="12700" cap="flat">
          <a:noFill/>
          <a:miter lim="400000"/>
        </a:ln>
        <a:effectLst/>
      </xdr:spPr>
    </xdr:pic>
    <xdr:clientData/>
  </xdr:twoCellAnchor>
  <xdr:twoCellAnchor>
    <xdr:from>
      <xdr:col>11</xdr:col>
      <xdr:colOff>136980</xdr:colOff>
      <xdr:row>53</xdr:row>
      <xdr:rowOff>4760</xdr:rowOff>
    </xdr:from>
    <xdr:to>
      <xdr:col>11</xdr:col>
      <xdr:colOff>303765</xdr:colOff>
      <xdr:row>53</xdr:row>
      <xdr:rowOff>152470</xdr:rowOff>
    </xdr:to>
    <xdr:sp macro="" textlink="">
      <xdr:nvSpPr>
        <xdr:cNvPr id="92" name="Shape 92">
          <a:extLst>
            <a:ext uri="{FF2B5EF4-FFF2-40B4-BE49-F238E27FC236}">
              <a16:creationId xmlns:a16="http://schemas.microsoft.com/office/drawing/2014/main" id="{00000000-0008-0000-0700-00005C000000}"/>
            </a:ext>
          </a:extLst>
        </xdr:cNvPr>
        <xdr:cNvSpPr/>
      </xdr:nvSpPr>
      <xdr:spPr>
        <a:xfrm>
          <a:off x="10055680" y="9327831"/>
          <a:ext cx="166786" cy="147711"/>
        </a:xfrm>
        <a:prstGeom prst="rect">
          <a:avLst/>
        </a:prstGeom>
        <a:solidFill>
          <a:srgbClr val="CCFFCC"/>
        </a:solidFill>
        <a:ln w="9525" cap="flat">
          <a:solidFill>
            <a:srgbClr val="000000"/>
          </a:solidFill>
          <a:prstDash val="solid"/>
          <a:round/>
        </a:ln>
        <a:effectLst/>
      </xdr:spPr>
      <xdr:txBody>
        <a:bodyPr/>
        <a:lstStyle/>
        <a:p>
          <a:endParaRPr/>
        </a:p>
      </xdr:txBody>
    </xdr:sp>
    <xdr:clientData/>
  </xdr:twoCellAnchor>
  <xdr:twoCellAnchor>
    <xdr:from>
      <xdr:col>12</xdr:col>
      <xdr:colOff>208736</xdr:colOff>
      <xdr:row>53</xdr:row>
      <xdr:rowOff>4760</xdr:rowOff>
    </xdr:from>
    <xdr:to>
      <xdr:col>12</xdr:col>
      <xdr:colOff>374142</xdr:colOff>
      <xdr:row>53</xdr:row>
      <xdr:rowOff>152470</xdr:rowOff>
    </xdr:to>
    <xdr:sp macro="" textlink="">
      <xdr:nvSpPr>
        <xdr:cNvPr id="93" name="Shape 93">
          <a:extLst>
            <a:ext uri="{FF2B5EF4-FFF2-40B4-BE49-F238E27FC236}">
              <a16:creationId xmlns:a16="http://schemas.microsoft.com/office/drawing/2014/main" id="{00000000-0008-0000-0700-00005D000000}"/>
            </a:ext>
          </a:extLst>
        </xdr:cNvPr>
        <xdr:cNvSpPr/>
      </xdr:nvSpPr>
      <xdr:spPr>
        <a:xfrm>
          <a:off x="10902136" y="9327831"/>
          <a:ext cx="165407" cy="147711"/>
        </a:xfrm>
        <a:prstGeom prst="rect">
          <a:avLst/>
        </a:prstGeom>
        <a:solidFill>
          <a:srgbClr val="FFFF99"/>
        </a:solidFill>
        <a:ln w="9525" cap="flat">
          <a:solidFill>
            <a:srgbClr val="000000"/>
          </a:solidFill>
          <a:prstDash val="solid"/>
          <a:round/>
        </a:ln>
        <a:effectLst/>
      </xdr:spPr>
      <xdr:txBody>
        <a:bodyPr/>
        <a:lstStyle/>
        <a:p>
          <a:endParaRPr/>
        </a:p>
      </xdr:txBody>
    </xdr:sp>
    <xdr:clientData/>
  </xdr:twoCellAnchor>
  <xdr:twoCellAnchor>
    <xdr:from>
      <xdr:col>15</xdr:col>
      <xdr:colOff>90103</xdr:colOff>
      <xdr:row>53</xdr:row>
      <xdr:rowOff>4760</xdr:rowOff>
    </xdr:from>
    <xdr:to>
      <xdr:col>15</xdr:col>
      <xdr:colOff>255509</xdr:colOff>
      <xdr:row>53</xdr:row>
      <xdr:rowOff>152470</xdr:rowOff>
    </xdr:to>
    <xdr:sp macro="" textlink="">
      <xdr:nvSpPr>
        <xdr:cNvPr id="94" name="Shape 94">
          <a:extLst>
            <a:ext uri="{FF2B5EF4-FFF2-40B4-BE49-F238E27FC236}">
              <a16:creationId xmlns:a16="http://schemas.microsoft.com/office/drawing/2014/main" id="{00000000-0008-0000-0700-00005E000000}"/>
            </a:ext>
          </a:extLst>
        </xdr:cNvPr>
        <xdr:cNvSpPr/>
      </xdr:nvSpPr>
      <xdr:spPr>
        <a:xfrm>
          <a:off x="12244003" y="9327831"/>
          <a:ext cx="165407" cy="147711"/>
        </a:xfrm>
        <a:prstGeom prst="rect">
          <a:avLst/>
        </a:prstGeom>
        <a:solidFill>
          <a:srgbClr val="9999FF"/>
        </a:solidFill>
        <a:ln w="9525" cap="flat">
          <a:solidFill>
            <a:srgbClr val="000000"/>
          </a:solidFill>
          <a:prstDash val="solid"/>
          <a:round/>
        </a:ln>
        <a:effectLst/>
      </xdr:spPr>
      <xdr:txBody>
        <a:bodyPr/>
        <a:lstStyle/>
        <a:p>
          <a:endParaRPr/>
        </a:p>
      </xdr:txBody>
    </xdr:sp>
    <xdr:clientData/>
  </xdr:twoCellAnchor>
  <xdr:twoCellAnchor>
    <xdr:from>
      <xdr:col>14</xdr:col>
      <xdr:colOff>151061</xdr:colOff>
      <xdr:row>46</xdr:row>
      <xdr:rowOff>22079</xdr:rowOff>
    </xdr:from>
    <xdr:to>
      <xdr:col>14</xdr:col>
      <xdr:colOff>169654</xdr:colOff>
      <xdr:row>57</xdr:row>
      <xdr:rowOff>75401</xdr:rowOff>
    </xdr:to>
    <xdr:sp macro="" textlink="">
      <xdr:nvSpPr>
        <xdr:cNvPr id="95" name="Shape 95">
          <a:extLst>
            <a:ext uri="{FF2B5EF4-FFF2-40B4-BE49-F238E27FC236}">
              <a16:creationId xmlns:a16="http://schemas.microsoft.com/office/drawing/2014/main" id="{00000000-0008-0000-0700-00005F000000}"/>
            </a:ext>
          </a:extLst>
        </xdr:cNvPr>
        <xdr:cNvSpPr/>
      </xdr:nvSpPr>
      <xdr:spPr>
        <a:xfrm>
          <a:off x="11923961" y="8211675"/>
          <a:ext cx="18594" cy="183449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Estimated</a:t>
          </a:r>
        </a:p>
      </xdr:txBody>
    </xdr:sp>
    <xdr:clientData/>
  </xdr:twoCellAnchor>
  <xdr:twoCellAnchor>
    <xdr:from>
      <xdr:col>12</xdr:col>
      <xdr:colOff>481045</xdr:colOff>
      <xdr:row>52</xdr:row>
      <xdr:rowOff>77490</xdr:rowOff>
    </xdr:from>
    <xdr:to>
      <xdr:col>15</xdr:col>
      <xdr:colOff>52360</xdr:colOff>
      <xdr:row>53</xdr:row>
      <xdr:rowOff>114301</xdr:rowOff>
    </xdr:to>
    <xdr:sp macro="" textlink="">
      <xdr:nvSpPr>
        <xdr:cNvPr id="96" name="Shape 96">
          <a:extLst>
            <a:ext uri="{FF2B5EF4-FFF2-40B4-BE49-F238E27FC236}">
              <a16:creationId xmlns:a16="http://schemas.microsoft.com/office/drawing/2014/main" id="{00000000-0008-0000-0700-000060000000}"/>
            </a:ext>
          </a:extLst>
        </xdr:cNvPr>
        <xdr:cNvSpPr/>
      </xdr:nvSpPr>
      <xdr:spPr>
        <a:xfrm>
          <a:off x="11174445" y="9238635"/>
          <a:ext cx="1031816"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Estimated</a:t>
          </a:r>
        </a:p>
      </xdr:txBody>
    </xdr:sp>
    <xdr:clientData/>
  </xdr:twoCellAnchor>
  <xdr:twoCellAnchor>
    <xdr:from>
      <xdr:col>11</xdr:col>
      <xdr:colOff>250369</xdr:colOff>
      <xdr:row>52</xdr:row>
      <xdr:rowOff>52824</xdr:rowOff>
    </xdr:from>
    <xdr:to>
      <xdr:col>12</xdr:col>
      <xdr:colOff>262131</xdr:colOff>
      <xdr:row>53</xdr:row>
      <xdr:rowOff>89636</xdr:rowOff>
    </xdr:to>
    <xdr:sp macro="" textlink="">
      <xdr:nvSpPr>
        <xdr:cNvPr id="97" name="Shape 97">
          <a:extLst>
            <a:ext uri="{FF2B5EF4-FFF2-40B4-BE49-F238E27FC236}">
              <a16:creationId xmlns:a16="http://schemas.microsoft.com/office/drawing/2014/main" id="{00000000-0008-0000-0700-000061000000}"/>
            </a:ext>
          </a:extLst>
        </xdr:cNvPr>
        <xdr:cNvSpPr/>
      </xdr:nvSpPr>
      <xdr:spPr>
        <a:xfrm>
          <a:off x="10169069" y="9213970"/>
          <a:ext cx="786462"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Actual</a:t>
          </a:r>
        </a:p>
      </xdr:txBody>
    </xdr:sp>
    <xdr:clientData/>
  </xdr:twoCellAnchor>
  <xdr:twoCellAnchor>
    <xdr:from>
      <xdr:col>15</xdr:col>
      <xdr:colOff>304799</xdr:colOff>
      <xdr:row>52</xdr:row>
      <xdr:rowOff>87845</xdr:rowOff>
    </xdr:from>
    <xdr:to>
      <xdr:col>17</xdr:col>
      <xdr:colOff>471233</xdr:colOff>
      <xdr:row>53</xdr:row>
      <xdr:rowOff>124657</xdr:rowOff>
    </xdr:to>
    <xdr:sp macro="" textlink="">
      <xdr:nvSpPr>
        <xdr:cNvPr id="98" name="Shape 98">
          <a:extLst>
            <a:ext uri="{FF2B5EF4-FFF2-40B4-BE49-F238E27FC236}">
              <a16:creationId xmlns:a16="http://schemas.microsoft.com/office/drawing/2014/main" id="{00000000-0008-0000-0700-000062000000}"/>
            </a:ext>
          </a:extLst>
        </xdr:cNvPr>
        <xdr:cNvSpPr/>
      </xdr:nvSpPr>
      <xdr:spPr>
        <a:xfrm>
          <a:off x="12458699" y="9248991"/>
          <a:ext cx="928435" cy="198737"/>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sz="1200" b="0" i="0" u="none" strike="noStrike" cap="none" spc="0" baseline="0">
              <a:ln>
                <a:noFill/>
              </a:ln>
              <a:solidFill>
                <a:srgbClr val="000000"/>
              </a:solidFill>
              <a:uFillTx/>
              <a:latin typeface="Arial"/>
              <a:ea typeface="Arial"/>
              <a:cs typeface="Arial"/>
              <a:sym typeface="Arial"/>
            </a:defRPr>
          </a:pPr>
          <a:r>
            <a:rPr sz="1200" b="0" i="0" u="none" strike="noStrike" cap="none" spc="0" baseline="0">
              <a:ln>
                <a:noFill/>
              </a:ln>
              <a:solidFill>
                <a:srgbClr val="000000"/>
              </a:solidFill>
              <a:uFillTx/>
              <a:latin typeface="Arial"/>
              <a:ea typeface="Arial"/>
              <a:cs typeface="Arial"/>
              <a:sym typeface="Arial"/>
            </a:rPr>
            <a:t>Projected</a:t>
          </a:r>
        </a:p>
      </xdr:txBody>
    </xdr:sp>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0"/>
  <sheetViews>
    <sheetView showGridLines="0" workbookViewId="0"/>
  </sheetViews>
  <sheetFormatPr defaultColWidth="10" defaultRowHeight="12.9" customHeight="1" x14ac:dyDescent="0.25"/>
  <cols>
    <col min="1" max="1" width="2" style="1" customWidth="1"/>
    <col min="2" max="4" width="33.6640625" style="1" customWidth="1"/>
    <col min="5" max="256" width="10" style="1" customWidth="1"/>
  </cols>
  <sheetData>
    <row r="1" spans="1:5" ht="13.65" customHeight="1" x14ac:dyDescent="0.25">
      <c r="A1" s="2"/>
      <c r="B1" s="3"/>
      <c r="C1" s="3"/>
      <c r="D1" s="3"/>
      <c r="E1" s="4"/>
    </row>
    <row r="2" spans="1:5" ht="13.65" customHeight="1" x14ac:dyDescent="0.25">
      <c r="A2" s="5"/>
      <c r="B2" s="6"/>
      <c r="C2" s="6"/>
      <c r="D2" s="6"/>
      <c r="E2" s="7"/>
    </row>
    <row r="3" spans="1:5" ht="50.1" customHeight="1" x14ac:dyDescent="0.25">
      <c r="A3" s="5"/>
      <c r="B3" s="651" t="s">
        <v>0</v>
      </c>
      <c r="C3" s="652"/>
      <c r="D3" s="652"/>
      <c r="E3" s="7"/>
    </row>
    <row r="4" spans="1:5" ht="13.65" customHeight="1" x14ac:dyDescent="0.25">
      <c r="A4" s="5"/>
      <c r="B4" s="6"/>
      <c r="C4" s="6"/>
      <c r="D4" s="6"/>
      <c r="E4" s="7"/>
    </row>
    <row r="5" spans="1:5" ht="13.65" customHeight="1" x14ac:dyDescent="0.25">
      <c r="A5" s="5"/>
      <c r="B5" s="6"/>
      <c r="C5" s="6"/>
      <c r="D5" s="6"/>
      <c r="E5" s="7"/>
    </row>
    <row r="6" spans="1:5" ht="13.65" customHeight="1" x14ac:dyDescent="0.25">
      <c r="A6" s="5"/>
      <c r="B6" s="6"/>
      <c r="C6" s="6"/>
      <c r="D6" s="6"/>
      <c r="E6" s="7"/>
    </row>
    <row r="7" spans="1:5" ht="18.600000000000001" customHeight="1" x14ac:dyDescent="0.3">
      <c r="A7" s="5"/>
      <c r="B7" s="8" t="s">
        <v>1</v>
      </c>
      <c r="C7" s="8" t="s">
        <v>2</v>
      </c>
      <c r="D7" s="8" t="s">
        <v>3</v>
      </c>
      <c r="E7" s="7"/>
    </row>
    <row r="8" spans="1:5" ht="13.65" customHeight="1" x14ac:dyDescent="0.25">
      <c r="A8" s="5"/>
      <c r="B8" s="6"/>
      <c r="C8" s="6"/>
      <c r="D8" s="6"/>
      <c r="E8" s="7"/>
    </row>
    <row r="9" spans="1:5" ht="16.649999999999999" customHeight="1" x14ac:dyDescent="0.25">
      <c r="A9" s="5"/>
      <c r="B9" s="9" t="s">
        <v>4</v>
      </c>
      <c r="C9" s="10"/>
      <c r="D9" s="10"/>
      <c r="E9" s="7"/>
    </row>
    <row r="10" spans="1:5" ht="16.649999999999999" customHeight="1" x14ac:dyDescent="0.25">
      <c r="A10" s="5"/>
      <c r="B10" s="11"/>
      <c r="C10" s="12" t="s">
        <v>5</v>
      </c>
      <c r="D10" s="13" t="s">
        <v>6</v>
      </c>
      <c r="E10" s="7"/>
    </row>
    <row r="11" spans="1:5" ht="16.649999999999999" customHeight="1" x14ac:dyDescent="0.25">
      <c r="A11" s="5"/>
      <c r="B11" s="9" t="s">
        <v>7</v>
      </c>
      <c r="C11" s="10"/>
      <c r="D11" s="10"/>
      <c r="E11" s="7"/>
    </row>
    <row r="12" spans="1:5" ht="16.649999999999999" customHeight="1" x14ac:dyDescent="0.25">
      <c r="A12" s="5"/>
      <c r="B12" s="11"/>
      <c r="C12" s="12" t="s">
        <v>5</v>
      </c>
      <c r="D12" s="13" t="s">
        <v>8</v>
      </c>
      <c r="E12" s="7"/>
    </row>
    <row r="13" spans="1:5" ht="16.649999999999999" customHeight="1" x14ac:dyDescent="0.25">
      <c r="A13" s="5"/>
      <c r="B13" s="11"/>
      <c r="C13" s="12" t="s">
        <v>9</v>
      </c>
      <c r="D13" s="13" t="s">
        <v>10</v>
      </c>
      <c r="E13" s="7"/>
    </row>
    <row r="14" spans="1:5" ht="16.649999999999999" customHeight="1" x14ac:dyDescent="0.25">
      <c r="A14" s="5"/>
      <c r="B14" s="11"/>
      <c r="C14" s="12" t="s">
        <v>11</v>
      </c>
      <c r="D14" s="13" t="s">
        <v>12</v>
      </c>
      <c r="E14" s="7"/>
    </row>
    <row r="15" spans="1:5" ht="16.649999999999999" customHeight="1" x14ac:dyDescent="0.25">
      <c r="A15" s="5"/>
      <c r="B15" s="9" t="s">
        <v>13</v>
      </c>
      <c r="C15" s="10"/>
      <c r="D15" s="10"/>
      <c r="E15" s="7"/>
    </row>
    <row r="16" spans="1:5" ht="16.649999999999999" customHeight="1" x14ac:dyDescent="0.25">
      <c r="A16" s="5"/>
      <c r="B16" s="11"/>
      <c r="C16" s="12" t="s">
        <v>5</v>
      </c>
      <c r="D16" s="13" t="s">
        <v>14</v>
      </c>
      <c r="E16" s="7"/>
    </row>
    <row r="17" spans="1:5" ht="16.649999999999999" customHeight="1" x14ac:dyDescent="0.25">
      <c r="A17" s="5"/>
      <c r="B17" s="11"/>
      <c r="C17" s="12" t="s">
        <v>9</v>
      </c>
      <c r="D17" s="13" t="s">
        <v>15</v>
      </c>
      <c r="E17" s="7"/>
    </row>
    <row r="18" spans="1:5" ht="16.649999999999999" customHeight="1" x14ac:dyDescent="0.25">
      <c r="A18" s="5"/>
      <c r="B18" s="11"/>
      <c r="C18" s="12" t="s">
        <v>11</v>
      </c>
      <c r="D18" s="13" t="s">
        <v>16</v>
      </c>
      <c r="E18" s="7"/>
    </row>
    <row r="19" spans="1:5" ht="16.649999999999999" customHeight="1" x14ac:dyDescent="0.25">
      <c r="A19" s="5"/>
      <c r="B19" s="9" t="s">
        <v>17</v>
      </c>
      <c r="C19" s="10"/>
      <c r="D19" s="10"/>
      <c r="E19" s="7"/>
    </row>
    <row r="20" spans="1:5" ht="16.649999999999999" customHeight="1" x14ac:dyDescent="0.25">
      <c r="A20" s="5"/>
      <c r="B20" s="11"/>
      <c r="C20" s="12" t="s">
        <v>5</v>
      </c>
      <c r="D20" s="13" t="s">
        <v>18</v>
      </c>
      <c r="E20" s="7"/>
    </row>
    <row r="21" spans="1:5" ht="16.649999999999999" customHeight="1" x14ac:dyDescent="0.25">
      <c r="A21" s="5"/>
      <c r="B21" s="11"/>
      <c r="C21" s="12" t="s">
        <v>9</v>
      </c>
      <c r="D21" s="13" t="s">
        <v>19</v>
      </c>
      <c r="E21" s="7"/>
    </row>
    <row r="22" spans="1:5" ht="16.649999999999999" customHeight="1" x14ac:dyDescent="0.25">
      <c r="A22" s="5"/>
      <c r="B22" s="11"/>
      <c r="C22" s="12" t="s">
        <v>11</v>
      </c>
      <c r="D22" s="13" t="s">
        <v>20</v>
      </c>
      <c r="E22" s="7"/>
    </row>
    <row r="23" spans="1:5" ht="16.649999999999999" customHeight="1" x14ac:dyDescent="0.25">
      <c r="A23" s="5"/>
      <c r="B23" s="9" t="s">
        <v>21</v>
      </c>
      <c r="C23" s="10"/>
      <c r="D23" s="10"/>
      <c r="E23" s="7"/>
    </row>
    <row r="24" spans="1:5" ht="16.649999999999999" customHeight="1" x14ac:dyDescent="0.25">
      <c r="A24" s="5"/>
      <c r="B24" s="11"/>
      <c r="C24" s="12" t="s">
        <v>5</v>
      </c>
      <c r="D24" s="13" t="s">
        <v>22</v>
      </c>
      <c r="E24" s="7"/>
    </row>
    <row r="25" spans="1:5" ht="16.649999999999999" customHeight="1" x14ac:dyDescent="0.25">
      <c r="A25" s="5"/>
      <c r="B25" s="9" t="s">
        <v>23</v>
      </c>
      <c r="C25" s="10"/>
      <c r="D25" s="10"/>
      <c r="E25" s="7"/>
    </row>
    <row r="26" spans="1:5" ht="16.649999999999999" customHeight="1" x14ac:dyDescent="0.25">
      <c r="A26" s="5"/>
      <c r="B26" s="11"/>
      <c r="C26" s="12" t="s">
        <v>5</v>
      </c>
      <c r="D26" s="13" t="s">
        <v>24</v>
      </c>
      <c r="E26" s="7"/>
    </row>
    <row r="27" spans="1:5" ht="16.649999999999999" customHeight="1" x14ac:dyDescent="0.25">
      <c r="A27" s="5"/>
      <c r="B27" s="9" t="s">
        <v>25</v>
      </c>
      <c r="C27" s="10"/>
      <c r="D27" s="10"/>
      <c r="E27" s="7"/>
    </row>
    <row r="28" spans="1:5" ht="16.649999999999999" customHeight="1" x14ac:dyDescent="0.25">
      <c r="A28" s="5"/>
      <c r="B28" s="11"/>
      <c r="C28" s="12" t="s">
        <v>5</v>
      </c>
      <c r="D28" s="13" t="s">
        <v>26</v>
      </c>
      <c r="E28" s="7"/>
    </row>
    <row r="29" spans="1:5" ht="16.649999999999999" customHeight="1" x14ac:dyDescent="0.25">
      <c r="A29" s="5"/>
      <c r="B29" s="9" t="s">
        <v>27</v>
      </c>
      <c r="C29" s="10"/>
      <c r="D29" s="10"/>
      <c r="E29" s="7"/>
    </row>
    <row r="30" spans="1:5" ht="16.649999999999999" customHeight="1" x14ac:dyDescent="0.25">
      <c r="A30" s="14"/>
      <c r="B30" s="15"/>
      <c r="C30" s="16" t="s">
        <v>5</v>
      </c>
      <c r="D30" s="17" t="s">
        <v>28</v>
      </c>
      <c r="E30" s="18"/>
    </row>
  </sheetData>
  <mergeCells count="1">
    <mergeCell ref="B3:D3"/>
  </mergeCells>
  <pageMargins left="1" right="1" top="1" bottom="1" header="0.25" footer="0.25"/>
  <pageSetup orientation="portrait"/>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W134"/>
  <sheetViews>
    <sheetView showGridLines="0" tabSelected="1" workbookViewId="0">
      <selection activeCell="J11" sqref="J11"/>
    </sheetView>
  </sheetViews>
  <sheetFormatPr defaultColWidth="9.6640625" defaultRowHeight="12.75" customHeight="1" x14ac:dyDescent="0.25"/>
  <cols>
    <col min="1" max="1" width="9" style="20" customWidth="1"/>
    <col min="2" max="2" width="40.109375" style="20" customWidth="1"/>
    <col min="3" max="5" width="12.44140625" style="20" hidden="1" customWidth="1"/>
    <col min="6" max="6" width="12.44140625" style="365" customWidth="1"/>
    <col min="7" max="7" width="12.44140625" style="406" customWidth="1"/>
    <col min="8" max="8" width="12.44140625" style="427" customWidth="1"/>
    <col min="9" max="9" width="12.44140625" style="337" customWidth="1"/>
    <col min="10" max="10" width="12.44140625" style="20" customWidth="1"/>
    <col min="11" max="12" width="12.44140625" style="20" hidden="1" customWidth="1"/>
    <col min="13" max="13" width="10.109375" style="20" hidden="1" customWidth="1"/>
    <col min="14" max="14" width="6" style="20" hidden="1" customWidth="1"/>
    <col min="15" max="15" width="5" style="20" hidden="1" customWidth="1"/>
    <col min="16" max="17" width="5.109375" style="20" hidden="1" customWidth="1"/>
    <col min="18" max="18" width="26.33203125" style="406" hidden="1" customWidth="1"/>
    <col min="19" max="257" width="9.6640625" style="20" customWidth="1"/>
  </cols>
  <sheetData>
    <row r="1" spans="1:19" ht="15.75" customHeight="1" x14ac:dyDescent="0.3">
      <c r="A1" s="21"/>
      <c r="B1" s="22" t="s">
        <v>29</v>
      </c>
      <c r="C1" s="23"/>
      <c r="D1" s="23"/>
      <c r="E1" s="24"/>
      <c r="F1" s="351"/>
      <c r="G1" s="390"/>
      <c r="H1" s="407"/>
      <c r="I1" s="26"/>
      <c r="J1" s="26"/>
      <c r="K1" s="26"/>
      <c r="L1" s="26"/>
      <c r="M1" s="26"/>
      <c r="N1" s="26"/>
      <c r="O1" s="26"/>
      <c r="P1" s="26"/>
      <c r="Q1" s="26"/>
      <c r="R1" s="390"/>
      <c r="S1" s="26"/>
    </row>
    <row r="2" spans="1:19" ht="15.75" customHeight="1" x14ac:dyDescent="0.3">
      <c r="A2" s="27"/>
      <c r="B2" s="28"/>
      <c r="C2" s="27"/>
      <c r="D2" s="29"/>
      <c r="E2" s="26"/>
      <c r="F2" s="352"/>
      <c r="G2" s="390"/>
      <c r="H2" s="407"/>
      <c r="I2" s="26"/>
      <c r="J2" s="26"/>
      <c r="K2" s="26"/>
      <c r="L2" s="26"/>
      <c r="M2" s="26"/>
      <c r="N2" s="26"/>
      <c r="O2" s="26"/>
      <c r="P2" s="26"/>
      <c r="Q2" s="26"/>
      <c r="R2" s="390"/>
      <c r="S2" s="26"/>
    </row>
    <row r="3" spans="1:19" ht="16.5" customHeight="1" x14ac:dyDescent="0.3">
      <c r="A3" s="30" t="s">
        <v>30</v>
      </c>
      <c r="B3" s="25"/>
      <c r="C3" s="26"/>
      <c r="D3" s="26"/>
      <c r="E3" s="26"/>
      <c r="F3" s="352"/>
      <c r="G3" s="391"/>
      <c r="H3" s="407"/>
      <c r="I3" s="26"/>
      <c r="J3" s="26"/>
      <c r="K3" s="26"/>
      <c r="L3" s="26"/>
      <c r="M3" s="26"/>
      <c r="N3" s="26"/>
      <c r="O3" s="26"/>
      <c r="P3" s="26"/>
      <c r="Q3" s="26"/>
      <c r="R3" s="390"/>
      <c r="S3" s="26"/>
    </row>
    <row r="4" spans="1:19" ht="38.25" customHeight="1" x14ac:dyDescent="0.25">
      <c r="A4" s="26"/>
      <c r="B4" s="31"/>
      <c r="C4" s="657" t="s">
        <v>31</v>
      </c>
      <c r="D4" s="658"/>
      <c r="E4" s="658"/>
      <c r="F4" s="659"/>
      <c r="G4" s="392"/>
      <c r="H4" s="662" t="s">
        <v>33</v>
      </c>
      <c r="I4" s="663"/>
      <c r="J4" s="658"/>
      <c r="K4" s="658"/>
      <c r="L4" s="658"/>
      <c r="M4" s="655" t="str">
        <f>"Avg Ann Increase"&amp;" "&amp;C5&amp;"- present"</f>
        <v>Avg Ann Increase 2015- present</v>
      </c>
      <c r="N4" s="660" t="s">
        <v>34</v>
      </c>
      <c r="O4" s="661"/>
      <c r="P4" s="661"/>
      <c r="Q4" s="661"/>
      <c r="R4" s="661"/>
      <c r="S4" s="26"/>
    </row>
    <row r="5" spans="1:19" ht="12.75" customHeight="1" x14ac:dyDescent="0.25">
      <c r="A5" s="26"/>
      <c r="B5" s="31"/>
      <c r="C5" s="32">
        <f>D5-1</f>
        <v>2015</v>
      </c>
      <c r="D5" s="32">
        <f>E5-1</f>
        <v>2016</v>
      </c>
      <c r="E5" s="32">
        <f>F5-1</f>
        <v>2017</v>
      </c>
      <c r="F5" s="353">
        <f>G5-1</f>
        <v>2018</v>
      </c>
      <c r="G5" s="393">
        <f>H5-1</f>
        <v>2019</v>
      </c>
      <c r="H5" s="408">
        <v>2020</v>
      </c>
      <c r="I5" s="348">
        <v>44012</v>
      </c>
      <c r="J5" s="32">
        <f>H5+1</f>
        <v>2021</v>
      </c>
      <c r="K5" s="32">
        <f>J5+1</f>
        <v>2022</v>
      </c>
      <c r="L5" s="32">
        <f>K5+1</f>
        <v>2023</v>
      </c>
      <c r="M5" s="656"/>
      <c r="N5" s="32">
        <f>H5</f>
        <v>2020</v>
      </c>
      <c r="O5" s="32">
        <f>J5</f>
        <v>2021</v>
      </c>
      <c r="P5" s="32">
        <f>K5</f>
        <v>2022</v>
      </c>
      <c r="Q5" s="32">
        <f>L5</f>
        <v>2023</v>
      </c>
      <c r="R5" s="480" t="s">
        <v>35</v>
      </c>
      <c r="S5" s="26"/>
    </row>
    <row r="6" spans="1:19" ht="12.75" customHeight="1" x14ac:dyDescent="0.25">
      <c r="A6" s="34" t="s">
        <v>36</v>
      </c>
      <c r="B6" s="31"/>
      <c r="C6" s="35"/>
      <c r="D6" s="35"/>
      <c r="E6" s="35"/>
      <c r="F6" s="354"/>
      <c r="G6" s="394"/>
      <c r="H6" s="409"/>
      <c r="I6" s="349" t="s">
        <v>340</v>
      </c>
      <c r="J6" s="36"/>
      <c r="K6" s="36"/>
      <c r="L6" s="37"/>
      <c r="M6" s="38"/>
      <c r="N6" s="39"/>
      <c r="O6" s="35"/>
      <c r="P6" s="35"/>
      <c r="Q6" s="35"/>
      <c r="R6" s="481"/>
      <c r="S6" s="26"/>
    </row>
    <row r="7" spans="1:19" ht="12.75" customHeight="1" x14ac:dyDescent="0.25">
      <c r="A7" s="40" t="s">
        <v>37</v>
      </c>
      <c r="B7" s="41" t="s">
        <v>38</v>
      </c>
      <c r="C7" s="42">
        <v>182356</v>
      </c>
      <c r="D7" s="42">
        <v>185007</v>
      </c>
      <c r="E7" s="42">
        <v>310126</v>
      </c>
      <c r="F7" s="338">
        <v>292824</v>
      </c>
      <c r="G7" s="395">
        <v>459945</v>
      </c>
      <c r="H7" s="410">
        <v>441530</v>
      </c>
      <c r="I7" s="339">
        <v>441530</v>
      </c>
      <c r="J7" s="43">
        <v>456656</v>
      </c>
      <c r="K7" s="43">
        <f t="shared" ref="K7:L8" si="0">IF(P7="","",J7*(1+P7))</f>
        <v>465789.12</v>
      </c>
      <c r="L7" s="44">
        <f t="shared" si="0"/>
        <v>475104.90240000002</v>
      </c>
      <c r="M7" s="45">
        <f t="shared" ref="M7:M25" si="1">IF(C7="","",IF(AND(G7&gt;=0,G7&lt;&gt;"",C7&gt;0),(G7/C7)^(1/4)-1,IF(AND(F7&gt;=0,C7&gt;0),(F7/C7)^(1/3)-1,"N/A")))</f>
        <v>0.26022027128155711</v>
      </c>
      <c r="N7" s="46">
        <v>0</v>
      </c>
      <c r="O7" s="47">
        <v>1.4999999999999999E-2</v>
      </c>
      <c r="P7" s="47">
        <v>0.02</v>
      </c>
      <c r="Q7" s="47">
        <v>0.02</v>
      </c>
      <c r="R7" s="482"/>
      <c r="S7" s="45"/>
    </row>
    <row r="8" spans="1:19" ht="12.75" customHeight="1" x14ac:dyDescent="0.25">
      <c r="A8" s="40" t="s">
        <v>39</v>
      </c>
      <c r="B8" s="49" t="s">
        <v>40</v>
      </c>
      <c r="C8" s="42">
        <v>6605</v>
      </c>
      <c r="D8" s="42">
        <v>6600</v>
      </c>
      <c r="E8" s="42">
        <v>7260</v>
      </c>
      <c r="F8" s="338">
        <v>12432</v>
      </c>
      <c r="G8" s="395">
        <v>7260</v>
      </c>
      <c r="H8" s="410">
        <f>IF(N8="","",G8*(1+N8))</f>
        <v>7260</v>
      </c>
      <c r="I8" s="339">
        <v>7260</v>
      </c>
      <c r="J8" s="43">
        <f>IF(O8="","",H8*(1+O8))</f>
        <v>7260</v>
      </c>
      <c r="K8" s="43">
        <f t="shared" si="0"/>
        <v>7260</v>
      </c>
      <c r="L8" s="44">
        <f t="shared" si="0"/>
        <v>7260</v>
      </c>
      <c r="M8" s="45">
        <f t="shared" si="1"/>
        <v>2.3919819943893472E-2</v>
      </c>
      <c r="N8" s="46">
        <v>0</v>
      </c>
      <c r="O8" s="47">
        <v>0</v>
      </c>
      <c r="P8" s="47">
        <v>0</v>
      </c>
      <c r="Q8" s="47">
        <v>0</v>
      </c>
      <c r="R8" s="483"/>
      <c r="S8" s="45"/>
    </row>
    <row r="9" spans="1:19" ht="12.75" customHeight="1" x14ac:dyDescent="0.25">
      <c r="A9" s="40" t="s">
        <v>41</v>
      </c>
      <c r="B9" s="49" t="s">
        <v>42</v>
      </c>
      <c r="C9" s="42">
        <v>6391</v>
      </c>
      <c r="D9" s="42">
        <v>7382</v>
      </c>
      <c r="E9" s="42">
        <v>6801</v>
      </c>
      <c r="F9" s="338">
        <v>6144</v>
      </c>
      <c r="G9" s="395">
        <v>488</v>
      </c>
      <c r="H9" s="410">
        <v>2500</v>
      </c>
      <c r="I9" s="339">
        <v>0</v>
      </c>
      <c r="J9" s="26">
        <v>3000</v>
      </c>
      <c r="K9" s="26">
        <v>4000</v>
      </c>
      <c r="L9" s="50">
        <v>4000</v>
      </c>
      <c r="M9" s="45">
        <f t="shared" si="1"/>
        <v>-0.47433053428864558</v>
      </c>
      <c r="N9" s="46">
        <v>0</v>
      </c>
      <c r="O9" s="47"/>
      <c r="P9" s="47"/>
      <c r="Q9" s="47"/>
      <c r="R9" s="483"/>
      <c r="S9" s="45"/>
    </row>
    <row r="10" spans="1:19" ht="12.75" customHeight="1" x14ac:dyDescent="0.25">
      <c r="A10" s="40" t="s">
        <v>43</v>
      </c>
      <c r="B10" s="49" t="s">
        <v>44</v>
      </c>
      <c r="C10" s="42">
        <v>47384</v>
      </c>
      <c r="D10" s="42">
        <v>54193</v>
      </c>
      <c r="E10" s="42">
        <v>58055</v>
      </c>
      <c r="F10" s="338">
        <v>55144</v>
      </c>
      <c r="G10" s="395">
        <v>55749</v>
      </c>
      <c r="H10" s="410">
        <f>IF(N10="","",G10*(1+N10))</f>
        <v>56863.98</v>
      </c>
      <c r="I10" s="339">
        <v>15523</v>
      </c>
      <c r="J10" s="43">
        <v>45000</v>
      </c>
      <c r="K10" s="43">
        <f>IF(P10="","",J10*(1+P10))</f>
        <v>45900</v>
      </c>
      <c r="L10" s="44">
        <f>IF(Q10="","",K10*(1+Q10))</f>
        <v>46818</v>
      </c>
      <c r="M10" s="45">
        <f t="shared" si="1"/>
        <v>4.1480973819898015E-2</v>
      </c>
      <c r="N10" s="46">
        <v>0.02</v>
      </c>
      <c r="O10" s="47">
        <v>0.02</v>
      </c>
      <c r="P10" s="47">
        <v>0.02</v>
      </c>
      <c r="Q10" s="47">
        <v>0.02</v>
      </c>
      <c r="R10" s="483"/>
      <c r="S10" s="45"/>
    </row>
    <row r="11" spans="1:19" ht="12.75" customHeight="1" x14ac:dyDescent="0.25">
      <c r="A11" s="40" t="s">
        <v>45</v>
      </c>
      <c r="B11" s="49" t="s">
        <v>46</v>
      </c>
      <c r="C11" s="42">
        <v>633729</v>
      </c>
      <c r="D11" s="42">
        <v>635911</v>
      </c>
      <c r="E11" s="42">
        <v>633781</v>
      </c>
      <c r="F11" s="338">
        <v>659428</v>
      </c>
      <c r="G11" s="395">
        <v>691007</v>
      </c>
      <c r="H11" s="411">
        <v>699000</v>
      </c>
      <c r="I11" s="142">
        <v>158480</v>
      </c>
      <c r="J11" s="43">
        <v>594000</v>
      </c>
      <c r="K11" s="43">
        <f>IF(P11="","",J11*(1+P11))</f>
        <v>599940</v>
      </c>
      <c r="L11" s="44">
        <f>IF(Q11="","",K11*(1+Q11))</f>
        <v>605939.4</v>
      </c>
      <c r="M11" s="45">
        <f t="shared" si="1"/>
        <v>2.1867804821243064E-2</v>
      </c>
      <c r="N11" s="46"/>
      <c r="O11" s="47">
        <v>0.01</v>
      </c>
      <c r="P11" s="47">
        <v>0.01</v>
      </c>
      <c r="Q11" s="47">
        <v>0.01</v>
      </c>
      <c r="R11" s="483"/>
      <c r="S11" s="45"/>
    </row>
    <row r="12" spans="1:19" ht="12.75" customHeight="1" x14ac:dyDescent="0.25">
      <c r="A12" s="350" t="s">
        <v>47</v>
      </c>
      <c r="B12" s="41" t="s">
        <v>48</v>
      </c>
      <c r="C12" s="42">
        <v>0</v>
      </c>
      <c r="D12" s="42">
        <v>0</v>
      </c>
      <c r="E12" s="42">
        <v>0</v>
      </c>
      <c r="F12" s="338">
        <v>0</v>
      </c>
      <c r="G12" s="395">
        <v>0</v>
      </c>
      <c r="H12" s="411">
        <v>0</v>
      </c>
      <c r="I12" s="142">
        <v>0</v>
      </c>
      <c r="J12" s="26">
        <v>0</v>
      </c>
      <c r="K12" s="26">
        <v>0</v>
      </c>
      <c r="L12" s="50">
        <v>0</v>
      </c>
      <c r="M12" s="51" t="str">
        <f t="shared" si="1"/>
        <v>N/A</v>
      </c>
      <c r="N12" s="46"/>
      <c r="O12" s="47"/>
      <c r="P12" s="47"/>
      <c r="Q12" s="47"/>
      <c r="R12" s="483"/>
      <c r="S12" s="45"/>
    </row>
    <row r="13" spans="1:19" ht="12.75" customHeight="1" x14ac:dyDescent="0.25">
      <c r="A13" s="350" t="s">
        <v>49</v>
      </c>
      <c r="B13" s="41" t="s">
        <v>50</v>
      </c>
      <c r="C13" s="42">
        <v>808</v>
      </c>
      <c r="D13" s="42">
        <v>529</v>
      </c>
      <c r="E13" s="42">
        <v>576</v>
      </c>
      <c r="F13" s="338">
        <v>318</v>
      </c>
      <c r="G13" s="395">
        <v>365</v>
      </c>
      <c r="H13" s="411">
        <v>550</v>
      </c>
      <c r="I13" s="142">
        <v>162</v>
      </c>
      <c r="J13" s="26">
        <v>500</v>
      </c>
      <c r="K13" s="26">
        <v>550</v>
      </c>
      <c r="L13" s="50">
        <v>550</v>
      </c>
      <c r="M13" s="45">
        <f t="shared" si="1"/>
        <v>-0.18017647576608287</v>
      </c>
      <c r="N13" s="46"/>
      <c r="O13" s="47"/>
      <c r="P13" s="47"/>
      <c r="Q13" s="47"/>
      <c r="R13" s="483"/>
      <c r="S13" s="45"/>
    </row>
    <row r="14" spans="1:19" ht="12.75" customHeight="1" x14ac:dyDescent="0.25">
      <c r="A14" s="40" t="s">
        <v>51</v>
      </c>
      <c r="B14" s="41" t="s">
        <v>52</v>
      </c>
      <c r="C14" s="42">
        <v>4426</v>
      </c>
      <c r="D14" s="42">
        <v>2742</v>
      </c>
      <c r="E14" s="42">
        <v>3755</v>
      </c>
      <c r="F14" s="338">
        <v>5295</v>
      </c>
      <c r="G14" s="395">
        <v>4099</v>
      </c>
      <c r="H14" s="410">
        <v>4000</v>
      </c>
      <c r="I14" s="339">
        <v>3600</v>
      </c>
      <c r="J14" s="43">
        <v>4000</v>
      </c>
      <c r="K14" s="43">
        <f t="shared" ref="K14:L15" si="2">IF(P14="","",J14*(1+P14))</f>
        <v>4000</v>
      </c>
      <c r="L14" s="44">
        <f t="shared" si="2"/>
        <v>4000</v>
      </c>
      <c r="M14" s="45">
        <f t="shared" si="1"/>
        <v>-1.9005376463569368E-2</v>
      </c>
      <c r="N14" s="46">
        <v>0</v>
      </c>
      <c r="O14" s="47">
        <v>0</v>
      </c>
      <c r="P14" s="47">
        <v>0</v>
      </c>
      <c r="Q14" s="47">
        <v>0</v>
      </c>
      <c r="R14" s="483"/>
      <c r="S14" s="45"/>
    </row>
    <row r="15" spans="1:19" ht="12.75" customHeight="1" x14ac:dyDescent="0.25">
      <c r="A15" s="40" t="s">
        <v>53</v>
      </c>
      <c r="B15" s="41" t="s">
        <v>54</v>
      </c>
      <c r="C15" s="42">
        <v>3740</v>
      </c>
      <c r="D15" s="42">
        <v>1920</v>
      </c>
      <c r="E15" s="42">
        <v>3540</v>
      </c>
      <c r="F15" s="338">
        <v>2285</v>
      </c>
      <c r="G15" s="395">
        <v>2880</v>
      </c>
      <c r="H15" s="410">
        <v>3030</v>
      </c>
      <c r="I15" s="339">
        <v>515</v>
      </c>
      <c r="J15" s="43">
        <v>3000</v>
      </c>
      <c r="K15" s="43">
        <f t="shared" si="2"/>
        <v>3030</v>
      </c>
      <c r="L15" s="44">
        <f t="shared" si="2"/>
        <v>3060.3</v>
      </c>
      <c r="M15" s="45">
        <f t="shared" si="1"/>
        <v>-6.3235937414037657E-2</v>
      </c>
      <c r="N15" s="46">
        <v>0.01</v>
      </c>
      <c r="O15" s="47">
        <v>0.01</v>
      </c>
      <c r="P15" s="47">
        <v>0.01</v>
      </c>
      <c r="Q15" s="47">
        <v>0.01</v>
      </c>
      <c r="R15" s="483"/>
      <c r="S15" s="45"/>
    </row>
    <row r="16" spans="1:19" ht="12.75" customHeight="1" x14ac:dyDescent="0.25">
      <c r="A16" s="40" t="s">
        <v>55</v>
      </c>
      <c r="B16" s="41" t="s">
        <v>56</v>
      </c>
      <c r="C16" s="42">
        <v>900</v>
      </c>
      <c r="D16" s="42">
        <v>1400</v>
      </c>
      <c r="E16" s="42">
        <v>1800</v>
      </c>
      <c r="F16" s="338">
        <v>1400</v>
      </c>
      <c r="G16" s="395">
        <v>2885</v>
      </c>
      <c r="H16" s="412">
        <v>2000</v>
      </c>
      <c r="I16" s="366">
        <v>250</v>
      </c>
      <c r="J16" s="43">
        <v>1600</v>
      </c>
      <c r="K16" s="43">
        <f>IF(P16="","",J16*(1+P16))</f>
        <v>1632</v>
      </c>
      <c r="L16" s="44">
        <f>IF(Q16="","",K16*(1+Q16))</f>
        <v>1664.64</v>
      </c>
      <c r="M16" s="45">
        <f t="shared" si="1"/>
        <v>0.3380607361399699</v>
      </c>
      <c r="N16" s="52">
        <v>0.02</v>
      </c>
      <c r="O16" s="47">
        <v>0.02</v>
      </c>
      <c r="P16" s="47">
        <v>0.02</v>
      </c>
      <c r="Q16" s="47">
        <v>0.02</v>
      </c>
      <c r="R16" s="483"/>
      <c r="S16" s="45"/>
    </row>
    <row r="17" spans="1:257" ht="12.75" customHeight="1" x14ac:dyDescent="0.25">
      <c r="A17" s="40" t="s">
        <v>57</v>
      </c>
      <c r="B17" s="41" t="s">
        <v>58</v>
      </c>
      <c r="C17" s="42">
        <v>45720</v>
      </c>
      <c r="D17" s="42">
        <v>44830</v>
      </c>
      <c r="E17" s="42">
        <v>45653</v>
      </c>
      <c r="F17" s="338">
        <v>46339</v>
      </c>
      <c r="G17" s="395">
        <v>51847</v>
      </c>
      <c r="H17" s="411">
        <v>53000</v>
      </c>
      <c r="I17" s="142">
        <v>15771</v>
      </c>
      <c r="J17" s="43">
        <v>57000</v>
      </c>
      <c r="K17" s="43">
        <f>IF(P17="","",J17*(1+P17))</f>
        <v>57570</v>
      </c>
      <c r="L17" s="44">
        <f>IF(Q17="","",K17*(1+Q17))</f>
        <v>58145.7</v>
      </c>
      <c r="M17" s="45">
        <f t="shared" si="1"/>
        <v>3.1939775947400273E-2</v>
      </c>
      <c r="N17" s="46"/>
      <c r="O17" s="47">
        <v>0.01</v>
      </c>
      <c r="P17" s="47">
        <v>0.01</v>
      </c>
      <c r="Q17" s="47">
        <v>0.01</v>
      </c>
      <c r="R17" s="483"/>
      <c r="S17" s="45"/>
    </row>
    <row r="18" spans="1:257" ht="12.75" customHeight="1" x14ac:dyDescent="0.25">
      <c r="A18" s="40" t="s">
        <v>59</v>
      </c>
      <c r="B18" s="41" t="s">
        <v>60</v>
      </c>
      <c r="C18" s="42"/>
      <c r="D18" s="42">
        <v>300</v>
      </c>
      <c r="E18" s="42">
        <v>300</v>
      </c>
      <c r="F18" s="338">
        <v>128</v>
      </c>
      <c r="G18" s="395">
        <v>88</v>
      </c>
      <c r="H18" s="411">
        <v>150</v>
      </c>
      <c r="I18" s="142">
        <v>24</v>
      </c>
      <c r="J18" s="26">
        <v>200</v>
      </c>
      <c r="K18" s="26"/>
      <c r="L18" s="50"/>
      <c r="M18" s="51" t="str">
        <f t="shared" si="1"/>
        <v/>
      </c>
      <c r="N18" s="46"/>
      <c r="O18" s="47"/>
      <c r="P18" s="47"/>
      <c r="Q18" s="47"/>
      <c r="R18" s="483"/>
      <c r="S18" s="45"/>
    </row>
    <row r="19" spans="1:257" ht="12.75" customHeight="1" x14ac:dyDescent="0.25">
      <c r="A19" s="40" t="s">
        <v>61</v>
      </c>
      <c r="B19" s="41" t="s">
        <v>62</v>
      </c>
      <c r="C19" s="42">
        <v>1280</v>
      </c>
      <c r="D19" s="42">
        <v>315</v>
      </c>
      <c r="E19" s="42">
        <v>839</v>
      </c>
      <c r="F19" s="338">
        <v>401</v>
      </c>
      <c r="G19" s="395">
        <v>127</v>
      </c>
      <c r="H19" s="411">
        <v>5000</v>
      </c>
      <c r="I19" s="142"/>
      <c r="J19" s="26">
        <v>2000</v>
      </c>
      <c r="K19" s="26">
        <v>850</v>
      </c>
      <c r="L19" s="50">
        <v>900</v>
      </c>
      <c r="M19" s="45">
        <f t="shared" si="1"/>
        <v>-0.43876023019670651</v>
      </c>
      <c r="N19" s="46"/>
      <c r="O19" s="47"/>
      <c r="P19" s="47"/>
      <c r="Q19" s="47"/>
      <c r="R19" s="483"/>
      <c r="S19" s="45"/>
    </row>
    <row r="20" spans="1:257" ht="12.75" customHeight="1" x14ac:dyDescent="0.25">
      <c r="A20" s="40" t="s">
        <v>63</v>
      </c>
      <c r="B20" s="41" t="s">
        <v>64</v>
      </c>
      <c r="C20" s="42">
        <v>605</v>
      </c>
      <c r="D20" s="42">
        <v>667</v>
      </c>
      <c r="E20" s="42">
        <v>810</v>
      </c>
      <c r="F20" s="338">
        <v>688</v>
      </c>
      <c r="G20" s="395">
        <v>600</v>
      </c>
      <c r="H20" s="411">
        <v>700</v>
      </c>
      <c r="I20" s="142">
        <v>251</v>
      </c>
      <c r="J20" s="26">
        <v>500</v>
      </c>
      <c r="K20" s="26">
        <v>500</v>
      </c>
      <c r="L20" s="50">
        <v>500</v>
      </c>
      <c r="M20" s="45">
        <f t="shared" si="1"/>
        <v>-2.07254999978157E-3</v>
      </c>
      <c r="N20" s="46"/>
      <c r="O20" s="47"/>
      <c r="P20" s="47"/>
      <c r="Q20" s="47"/>
      <c r="R20" s="483"/>
      <c r="S20" s="45"/>
    </row>
    <row r="21" spans="1:257" ht="12.75" customHeight="1" x14ac:dyDescent="0.25">
      <c r="A21" s="40" t="s">
        <v>65</v>
      </c>
      <c r="B21" s="41" t="s">
        <v>66</v>
      </c>
      <c r="C21" s="42">
        <v>105</v>
      </c>
      <c r="D21" s="42">
        <v>5</v>
      </c>
      <c r="E21" s="42">
        <v>5</v>
      </c>
      <c r="F21" s="338">
        <v>155</v>
      </c>
      <c r="G21" s="395">
        <v>100</v>
      </c>
      <c r="H21" s="411">
        <v>100</v>
      </c>
      <c r="I21" s="142">
        <v>0</v>
      </c>
      <c r="J21" s="26">
        <v>100</v>
      </c>
      <c r="K21" s="26">
        <v>100</v>
      </c>
      <c r="L21" s="50">
        <v>100</v>
      </c>
      <c r="M21" s="45">
        <f t="shared" si="1"/>
        <v>-1.212345257692593E-2</v>
      </c>
      <c r="N21" s="46"/>
      <c r="O21" s="47"/>
      <c r="P21" s="47"/>
      <c r="Q21" s="47"/>
      <c r="R21" s="483"/>
      <c r="S21" s="45"/>
    </row>
    <row r="22" spans="1:257" ht="12.75" customHeight="1" x14ac:dyDescent="0.25">
      <c r="A22" s="40" t="s">
        <v>67</v>
      </c>
      <c r="B22" s="41" t="s">
        <v>68</v>
      </c>
      <c r="C22" s="42">
        <v>8887</v>
      </c>
      <c r="D22" s="42">
        <v>10914</v>
      </c>
      <c r="E22" s="42">
        <v>11555</v>
      </c>
      <c r="F22" s="338">
        <v>11441</v>
      </c>
      <c r="G22" s="395">
        <v>9211</v>
      </c>
      <c r="H22" s="411">
        <v>8000</v>
      </c>
      <c r="I22" s="142">
        <v>0</v>
      </c>
      <c r="J22" s="26">
        <v>8000</v>
      </c>
      <c r="K22" s="26">
        <v>8000</v>
      </c>
      <c r="L22" s="50">
        <v>8000</v>
      </c>
      <c r="M22" s="45">
        <f t="shared" si="1"/>
        <v>8.9924127934630782E-3</v>
      </c>
      <c r="N22" s="46"/>
      <c r="O22" s="47"/>
      <c r="P22" s="47"/>
      <c r="Q22" s="47"/>
      <c r="R22" s="483"/>
      <c r="S22" s="45"/>
    </row>
    <row r="23" spans="1:257" ht="12.75" customHeight="1" x14ac:dyDescent="0.25">
      <c r="A23" s="40" t="s">
        <v>69</v>
      </c>
      <c r="B23" s="41" t="s">
        <v>70</v>
      </c>
      <c r="C23" s="42">
        <v>0</v>
      </c>
      <c r="D23" s="42">
        <v>1462</v>
      </c>
      <c r="E23" s="42">
        <v>406</v>
      </c>
      <c r="F23" s="338"/>
      <c r="G23" s="395"/>
      <c r="H23" s="412">
        <v>3000</v>
      </c>
      <c r="I23" s="366">
        <v>500</v>
      </c>
      <c r="J23" s="367">
        <v>1500</v>
      </c>
      <c r="K23" s="43">
        <f>IF(P23="","",J23*(1+P23))</f>
        <v>1500</v>
      </c>
      <c r="L23" s="44">
        <f>IF(Q23="","",K23*(1+Q23))</f>
        <v>1500</v>
      </c>
      <c r="M23" s="51" t="str">
        <f t="shared" si="1"/>
        <v>N/A</v>
      </c>
      <c r="N23" s="46">
        <v>0</v>
      </c>
      <c r="O23" s="47">
        <v>0</v>
      </c>
      <c r="P23" s="47">
        <v>0</v>
      </c>
      <c r="Q23" s="47">
        <v>0</v>
      </c>
      <c r="R23" s="483"/>
      <c r="S23" s="45"/>
    </row>
    <row r="24" spans="1:257" ht="12.75" customHeight="1" x14ac:dyDescent="0.25">
      <c r="A24" s="40" t="s">
        <v>71</v>
      </c>
      <c r="B24" s="41" t="s">
        <v>72</v>
      </c>
      <c r="C24" s="42">
        <v>4431</v>
      </c>
      <c r="D24" s="42">
        <v>2792</v>
      </c>
      <c r="E24" s="42">
        <v>4263</v>
      </c>
      <c r="F24" s="338">
        <v>1123</v>
      </c>
      <c r="G24" s="395">
        <v>2373</v>
      </c>
      <c r="H24" s="412">
        <v>3000</v>
      </c>
      <c r="I24" s="366">
        <v>359</v>
      </c>
      <c r="J24" s="43">
        <f>IF(O24="","",H24*(1+O24))</f>
        <v>3060</v>
      </c>
      <c r="K24" s="43">
        <f>IF(P24="","",J24*(1+P24))</f>
        <v>3121.2000000000003</v>
      </c>
      <c r="L24" s="44">
        <f>IF(Q24="","",K24*(1+Q24))</f>
        <v>3183.6240000000003</v>
      </c>
      <c r="M24" s="45">
        <f t="shared" si="1"/>
        <v>-0.14454139924488618</v>
      </c>
      <c r="N24" s="46">
        <v>0.02</v>
      </c>
      <c r="O24" s="47">
        <v>0.02</v>
      </c>
      <c r="P24" s="47">
        <v>0.02</v>
      </c>
      <c r="Q24" s="47">
        <v>0.02</v>
      </c>
      <c r="R24" s="483"/>
      <c r="S24" s="45"/>
    </row>
    <row r="25" spans="1:257" ht="12.75" customHeight="1" x14ac:dyDescent="0.25">
      <c r="A25" s="40" t="s">
        <v>73</v>
      </c>
      <c r="B25" s="41" t="s">
        <v>74</v>
      </c>
      <c r="C25" s="42">
        <v>819</v>
      </c>
      <c r="D25" s="42">
        <v>794</v>
      </c>
      <c r="E25" s="42">
        <v>507</v>
      </c>
      <c r="F25" s="338">
        <v>361</v>
      </c>
      <c r="G25" s="395">
        <v>358</v>
      </c>
      <c r="H25" s="411">
        <v>150000</v>
      </c>
      <c r="I25" s="142">
        <v>0</v>
      </c>
      <c r="J25" s="26">
        <v>150000</v>
      </c>
      <c r="K25" s="26">
        <v>1000</v>
      </c>
      <c r="L25" s="44">
        <v>1000</v>
      </c>
      <c r="M25" s="45">
        <f t="shared" si="1"/>
        <v>-0.18688910324437313</v>
      </c>
      <c r="N25" s="46"/>
      <c r="O25" s="47"/>
      <c r="P25" s="47"/>
      <c r="Q25" s="47">
        <v>0</v>
      </c>
      <c r="R25" s="484"/>
      <c r="S25" s="45"/>
    </row>
    <row r="26" spans="1:257" ht="12.75" customHeight="1" x14ac:dyDescent="0.25">
      <c r="A26" s="350" t="s">
        <v>341</v>
      </c>
      <c r="B26" s="368" t="s">
        <v>342</v>
      </c>
      <c r="C26" s="42"/>
      <c r="D26" s="42"/>
      <c r="E26" s="42"/>
      <c r="F26" s="338">
        <v>142</v>
      </c>
      <c r="G26" s="395">
        <v>231</v>
      </c>
      <c r="H26" s="411">
        <v>0</v>
      </c>
      <c r="I26" s="142">
        <v>859</v>
      </c>
      <c r="J26" s="26">
        <v>0</v>
      </c>
      <c r="K26" s="26"/>
      <c r="L26" s="44"/>
      <c r="M26" s="45"/>
      <c r="N26" s="46"/>
      <c r="O26" s="47"/>
      <c r="P26" s="47"/>
      <c r="Q26" s="47"/>
      <c r="R26" s="485"/>
      <c r="S26" s="45"/>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c r="CO26" s="337"/>
      <c r="CP26" s="337"/>
      <c r="CQ26" s="337"/>
      <c r="CR26" s="337"/>
      <c r="CS26" s="337"/>
      <c r="CT26" s="337"/>
      <c r="CU26" s="337"/>
      <c r="CV26" s="337"/>
      <c r="CW26" s="337"/>
      <c r="CX26" s="337"/>
      <c r="CY26" s="337"/>
      <c r="CZ26" s="337"/>
      <c r="DA26" s="337"/>
      <c r="DB26" s="337"/>
      <c r="DC26" s="337"/>
      <c r="DD26" s="337"/>
      <c r="DE26" s="337"/>
      <c r="DF26" s="337"/>
      <c r="DG26" s="337"/>
      <c r="DH26" s="337"/>
      <c r="DI26" s="337"/>
      <c r="DJ26" s="337"/>
      <c r="DK26" s="337"/>
      <c r="DL26" s="337"/>
      <c r="DM26" s="337"/>
      <c r="DN26" s="337"/>
      <c r="DO26" s="337"/>
      <c r="DP26" s="337"/>
      <c r="DQ26" s="337"/>
      <c r="DR26" s="337"/>
      <c r="DS26" s="337"/>
      <c r="DT26" s="337"/>
      <c r="DU26" s="337"/>
      <c r="DV26" s="337"/>
      <c r="DW26" s="337"/>
      <c r="DX26" s="337"/>
      <c r="DY26" s="337"/>
      <c r="DZ26" s="337"/>
      <c r="EA26" s="337"/>
      <c r="EB26" s="337"/>
      <c r="EC26" s="337"/>
      <c r="ED26" s="337"/>
      <c r="EE26" s="337"/>
      <c r="EF26" s="337"/>
      <c r="EG26" s="337"/>
      <c r="EH26" s="337"/>
      <c r="EI26" s="337"/>
      <c r="EJ26" s="337"/>
      <c r="EK26" s="337"/>
      <c r="EL26" s="337"/>
      <c r="EM26" s="337"/>
      <c r="EN26" s="337"/>
      <c r="EO26" s="337"/>
      <c r="EP26" s="337"/>
      <c r="EQ26" s="337"/>
      <c r="ER26" s="337"/>
      <c r="ES26" s="337"/>
      <c r="ET26" s="337"/>
      <c r="EU26" s="337"/>
      <c r="EV26" s="337"/>
      <c r="EW26" s="337"/>
      <c r="EX26" s="337"/>
      <c r="EY26" s="337"/>
      <c r="EZ26" s="337"/>
      <c r="FA26" s="337"/>
      <c r="FB26" s="337"/>
      <c r="FC26" s="337"/>
      <c r="FD26" s="337"/>
      <c r="FE26" s="337"/>
      <c r="FF26" s="337"/>
      <c r="FG26" s="337"/>
      <c r="FH26" s="337"/>
      <c r="FI26" s="337"/>
      <c r="FJ26" s="337"/>
      <c r="FK26" s="337"/>
      <c r="FL26" s="337"/>
      <c r="FM26" s="337"/>
      <c r="FN26" s="337"/>
      <c r="FO26" s="337"/>
      <c r="FP26" s="337"/>
      <c r="FQ26" s="337"/>
      <c r="FR26" s="337"/>
      <c r="FS26" s="337"/>
      <c r="FT26" s="337"/>
      <c r="FU26" s="337"/>
      <c r="FV26" s="337"/>
      <c r="FW26" s="337"/>
      <c r="FX26" s="337"/>
      <c r="FY26" s="337"/>
      <c r="FZ26" s="337"/>
      <c r="GA26" s="337"/>
      <c r="GB26" s="337"/>
      <c r="GC26" s="337"/>
      <c r="GD26" s="337"/>
      <c r="GE26" s="337"/>
      <c r="GF26" s="337"/>
      <c r="GG26" s="337"/>
      <c r="GH26" s="337"/>
      <c r="GI26" s="337"/>
      <c r="GJ26" s="337"/>
      <c r="GK26" s="337"/>
      <c r="GL26" s="337"/>
      <c r="GM26" s="337"/>
      <c r="GN26" s="337"/>
      <c r="GO26" s="337"/>
      <c r="GP26" s="337"/>
      <c r="GQ26" s="337"/>
      <c r="GR26" s="337"/>
      <c r="GS26" s="337"/>
      <c r="GT26" s="337"/>
      <c r="GU26" s="337"/>
      <c r="GV26" s="337"/>
      <c r="GW26" s="337"/>
      <c r="GX26" s="337"/>
      <c r="GY26" s="337"/>
      <c r="GZ26" s="337"/>
      <c r="HA26" s="337"/>
      <c r="HB26" s="337"/>
      <c r="HC26" s="337"/>
      <c r="HD26" s="337"/>
      <c r="HE26" s="337"/>
      <c r="HF26" s="337"/>
      <c r="HG26" s="337"/>
      <c r="HH26" s="337"/>
      <c r="HI26" s="337"/>
      <c r="HJ26" s="337"/>
      <c r="HK26" s="337"/>
      <c r="HL26" s="337"/>
      <c r="HM26" s="337"/>
      <c r="HN26" s="337"/>
      <c r="HO26" s="337"/>
      <c r="HP26" s="337"/>
      <c r="HQ26" s="337"/>
      <c r="HR26" s="337"/>
      <c r="HS26" s="337"/>
      <c r="HT26" s="337"/>
      <c r="HU26" s="337"/>
      <c r="HV26" s="337"/>
      <c r="HW26" s="337"/>
      <c r="HX26" s="337"/>
      <c r="HY26" s="337"/>
      <c r="HZ26" s="337"/>
      <c r="IA26" s="337"/>
      <c r="IB26" s="337"/>
      <c r="IC26" s="337"/>
      <c r="ID26" s="337"/>
      <c r="IE26" s="337"/>
      <c r="IF26" s="337"/>
      <c r="IG26" s="337"/>
      <c r="IH26" s="337"/>
      <c r="II26" s="337"/>
      <c r="IJ26" s="337"/>
      <c r="IK26" s="337"/>
      <c r="IL26" s="337"/>
      <c r="IM26" s="337"/>
      <c r="IN26" s="337"/>
      <c r="IO26" s="337"/>
      <c r="IP26" s="337"/>
      <c r="IQ26" s="337"/>
      <c r="IR26" s="337"/>
      <c r="IS26" s="337"/>
      <c r="IT26" s="337"/>
      <c r="IU26" s="337"/>
      <c r="IV26" s="337"/>
      <c r="IW26" s="337"/>
    </row>
    <row r="27" spans="1:257" ht="12.75" customHeight="1" x14ac:dyDescent="0.25">
      <c r="A27" s="40" t="s">
        <v>75</v>
      </c>
      <c r="B27" s="41" t="s">
        <v>76</v>
      </c>
      <c r="C27" s="42">
        <v>23426</v>
      </c>
      <c r="D27" s="42">
        <v>1200</v>
      </c>
      <c r="E27" s="42">
        <v>13294</v>
      </c>
      <c r="F27" s="338">
        <v>6758</v>
      </c>
      <c r="G27" s="395">
        <v>1200</v>
      </c>
      <c r="H27" s="411">
        <v>1200</v>
      </c>
      <c r="I27" s="142">
        <v>1200</v>
      </c>
      <c r="J27" s="26">
        <v>1200</v>
      </c>
      <c r="K27" s="26">
        <v>1200</v>
      </c>
      <c r="L27" s="50">
        <v>1200</v>
      </c>
      <c r="M27" s="45">
        <f t="shared" ref="M27:M32" si="3">IF(C27="","",IF(AND(G27&gt;=0,G27&lt;&gt;"",C27&gt;0),(G27/C27)^(1/4)-1,IF(AND(F27&gt;=0,C27&gt;0),(F27/C27)^(1/3)-1,"N/A")))</f>
        <v>-0.52425878566908291</v>
      </c>
      <c r="N27" s="46"/>
      <c r="O27" s="47"/>
      <c r="P27" s="47"/>
      <c r="Q27" s="47"/>
      <c r="R27" s="483"/>
      <c r="S27" s="45"/>
    </row>
    <row r="28" spans="1:257" ht="12.75" customHeight="1" x14ac:dyDescent="0.25">
      <c r="A28" s="40" t="s">
        <v>77</v>
      </c>
      <c r="B28" s="41" t="s">
        <v>78</v>
      </c>
      <c r="C28" s="42">
        <v>12905</v>
      </c>
      <c r="D28" s="42">
        <v>12905</v>
      </c>
      <c r="E28" s="42">
        <v>12905</v>
      </c>
      <c r="F28" s="338">
        <v>12905</v>
      </c>
      <c r="G28" s="395">
        <v>12905</v>
      </c>
      <c r="H28" s="411">
        <v>0</v>
      </c>
      <c r="I28" s="142">
        <v>0</v>
      </c>
      <c r="J28" s="26">
        <v>0</v>
      </c>
      <c r="K28" s="26">
        <v>0</v>
      </c>
      <c r="L28" s="50">
        <v>0</v>
      </c>
      <c r="M28" s="45">
        <f t="shared" si="3"/>
        <v>0</v>
      </c>
      <c r="N28" s="46">
        <v>0</v>
      </c>
      <c r="O28" s="47"/>
      <c r="P28" s="47"/>
      <c r="Q28" s="47"/>
      <c r="R28" s="483"/>
      <c r="S28" s="45"/>
    </row>
    <row r="29" spans="1:257" ht="12.75" customHeight="1" x14ac:dyDescent="0.25">
      <c r="A29" s="40" t="s">
        <v>79</v>
      </c>
      <c r="B29" s="41" t="s">
        <v>80</v>
      </c>
      <c r="C29" s="42">
        <v>43310</v>
      </c>
      <c r="D29" s="42">
        <v>43837</v>
      </c>
      <c r="E29" s="42">
        <v>34918</v>
      </c>
      <c r="F29" s="338">
        <v>41851</v>
      </c>
      <c r="G29" s="395">
        <v>38118</v>
      </c>
      <c r="H29" s="410">
        <v>45000</v>
      </c>
      <c r="I29" s="339">
        <v>29553</v>
      </c>
      <c r="J29" s="43">
        <f>IF(O29="","",H29*(1+O29))</f>
        <v>45900</v>
      </c>
      <c r="K29" s="43">
        <f>IF(P29="","",J29*(1+P29))</f>
        <v>46818</v>
      </c>
      <c r="L29" s="44">
        <f>IF(Q29="","",K29*(1+Q29))</f>
        <v>47754.36</v>
      </c>
      <c r="M29" s="45">
        <f t="shared" si="3"/>
        <v>-3.1420037139111678E-2</v>
      </c>
      <c r="N29" s="46">
        <v>0.02</v>
      </c>
      <c r="O29" s="47">
        <v>0.02</v>
      </c>
      <c r="P29" s="47">
        <v>0.02</v>
      </c>
      <c r="Q29" s="47">
        <v>0.02</v>
      </c>
      <c r="R29" s="483"/>
      <c r="S29" s="45"/>
    </row>
    <row r="30" spans="1:257" ht="12.75" customHeight="1" x14ac:dyDescent="0.25">
      <c r="A30" s="40" t="s">
        <v>81</v>
      </c>
      <c r="B30" s="41" t="s">
        <v>82</v>
      </c>
      <c r="C30" s="42">
        <v>10283</v>
      </c>
      <c r="D30" s="42">
        <v>8682</v>
      </c>
      <c r="E30" s="42">
        <v>8830</v>
      </c>
      <c r="F30" s="338"/>
      <c r="G30" s="395">
        <v>10000</v>
      </c>
      <c r="H30" s="411">
        <v>13000</v>
      </c>
      <c r="I30" s="142">
        <v>1948</v>
      </c>
      <c r="J30" s="26">
        <v>10000</v>
      </c>
      <c r="K30" s="26"/>
      <c r="L30" s="50"/>
      <c r="M30" s="45">
        <f t="shared" si="3"/>
        <v>-6.9524573745723961E-3</v>
      </c>
      <c r="N30" s="55" t="s">
        <v>83</v>
      </c>
      <c r="O30" s="47"/>
      <c r="P30" s="47"/>
      <c r="Q30" s="47"/>
      <c r="R30" s="483"/>
      <c r="S30" s="45"/>
    </row>
    <row r="31" spans="1:257" ht="12.75" customHeight="1" x14ac:dyDescent="0.25">
      <c r="A31" s="40" t="s">
        <v>84</v>
      </c>
      <c r="B31" s="41" t="s">
        <v>85</v>
      </c>
      <c r="C31" s="42">
        <v>935</v>
      </c>
      <c r="D31" s="42">
        <v>1435</v>
      </c>
      <c r="E31" s="42">
        <v>1435</v>
      </c>
      <c r="F31" s="338">
        <v>2000</v>
      </c>
      <c r="G31" s="395">
        <v>1500</v>
      </c>
      <c r="H31" s="411">
        <v>3000</v>
      </c>
      <c r="I31" s="142">
        <v>1956</v>
      </c>
      <c r="J31" s="26">
        <v>2000</v>
      </c>
      <c r="K31" s="26"/>
      <c r="L31" s="50"/>
      <c r="M31" s="45">
        <f t="shared" si="3"/>
        <v>0.12543369096639689</v>
      </c>
      <c r="N31" s="46"/>
      <c r="O31" s="47"/>
      <c r="P31" s="47"/>
      <c r="Q31" s="47"/>
      <c r="R31" s="483"/>
      <c r="S31" s="45"/>
    </row>
    <row r="32" spans="1:257" ht="12.75" customHeight="1" x14ac:dyDescent="0.25">
      <c r="A32" s="26"/>
      <c r="B32" s="49" t="s">
        <v>86</v>
      </c>
      <c r="C32" s="42"/>
      <c r="D32" s="42"/>
      <c r="E32" s="42"/>
      <c r="F32" s="338"/>
      <c r="G32" s="395"/>
      <c r="H32" s="413" t="str">
        <f>IF(N32="","",G32*(1+N32))</f>
        <v/>
      </c>
      <c r="I32" s="340"/>
      <c r="J32" s="40" t="str">
        <f>IF(O32="","",H32*(1+O32))</f>
        <v/>
      </c>
      <c r="K32" s="40" t="str">
        <f>IF(P32="","",J32*(1+P32))</f>
        <v/>
      </c>
      <c r="L32" s="56" t="str">
        <f>IF(Q32="","",K32*(1+Q32))</f>
        <v/>
      </c>
      <c r="M32" s="51" t="str">
        <f t="shared" si="3"/>
        <v/>
      </c>
      <c r="N32" s="46"/>
      <c r="O32" s="47"/>
      <c r="P32" s="47"/>
      <c r="Q32" s="47"/>
      <c r="R32" s="483"/>
      <c r="S32" s="45"/>
    </row>
    <row r="33" spans="1:19" ht="12.75" customHeight="1" x14ac:dyDescent="0.25">
      <c r="A33" s="26"/>
      <c r="B33" s="34" t="s">
        <v>87</v>
      </c>
      <c r="C33" s="57">
        <f t="shared" ref="C33:H33" si="4">SUM(C7:C32)</f>
        <v>1039045</v>
      </c>
      <c r="D33" s="57">
        <f t="shared" si="4"/>
        <v>1025822</v>
      </c>
      <c r="E33" s="57">
        <f t="shared" si="4"/>
        <v>1161414</v>
      </c>
      <c r="F33" s="355">
        <f t="shared" si="4"/>
        <v>1159562</v>
      </c>
      <c r="G33" s="396">
        <f t="shared" si="4"/>
        <v>1353336</v>
      </c>
      <c r="H33" s="414">
        <f t="shared" si="4"/>
        <v>1501883.98</v>
      </c>
      <c r="I33" s="341"/>
      <c r="J33" s="58">
        <f>SUM(J7:J32)</f>
        <v>1396476</v>
      </c>
      <c r="K33" s="58">
        <f>SUM(K7:K32)</f>
        <v>1252760.32</v>
      </c>
      <c r="L33" s="59">
        <f>SUM(L7:L32)</f>
        <v>1270680.9264</v>
      </c>
      <c r="M33" s="60">
        <f>IF(AND(G33&gt;0,C33&gt;0),(G33/C33)^(1/4)-1,IF(AND(G33&lt;=0,C33&gt;0),(F33/C33)^(1/3)-1,""))</f>
        <v>6.829899404995432E-2</v>
      </c>
      <c r="N33" s="61">
        <f>IF(G33&lt;=0,"",(H33-G33)/G33)</f>
        <v>0.10976430095704244</v>
      </c>
      <c r="O33" s="62">
        <f>IF(H33&lt;=0,"",(J33-H33)/H33)</f>
        <v>-7.018383670355148E-2</v>
      </c>
      <c r="P33" s="62">
        <f>IF(J33&lt;=0,"",(K33-J33)/J33)</f>
        <v>-0.10291310412781883</v>
      </c>
      <c r="Q33" s="62">
        <f>IF(K33&lt;=0,"",(L33-K33)/K33)</f>
        <v>1.4304896247033056E-2</v>
      </c>
      <c r="R33" s="486"/>
      <c r="S33" s="26"/>
    </row>
    <row r="34" spans="1:19" ht="9" customHeight="1" x14ac:dyDescent="0.25">
      <c r="A34" s="26"/>
      <c r="B34" s="26"/>
      <c r="C34" s="64"/>
      <c r="D34" s="64"/>
      <c r="E34" s="64"/>
      <c r="F34" s="356"/>
      <c r="G34" s="397"/>
      <c r="H34" s="411"/>
      <c r="I34" s="142"/>
      <c r="J34" s="26"/>
      <c r="K34" s="26"/>
      <c r="L34" s="26"/>
      <c r="M34" s="64"/>
      <c r="N34" s="65"/>
      <c r="O34" s="65"/>
      <c r="P34" s="65"/>
      <c r="Q34" s="65"/>
      <c r="R34" s="390"/>
      <c r="S34" s="26"/>
    </row>
    <row r="35" spans="1:19" ht="12.75" customHeight="1" x14ac:dyDescent="0.25">
      <c r="A35" s="34" t="s">
        <v>88</v>
      </c>
      <c r="B35" s="26"/>
      <c r="C35" s="66"/>
      <c r="D35" s="67"/>
      <c r="E35" s="67"/>
      <c r="F35" s="357"/>
      <c r="G35" s="398"/>
      <c r="H35" s="415"/>
      <c r="I35" s="76"/>
      <c r="J35" s="68"/>
      <c r="K35" s="68"/>
      <c r="L35" s="68"/>
      <c r="M35" s="34" t="str">
        <f>IF(C35="","",IF(AND(G35&lt;&gt;"",C35&lt;&gt;""),(G35/C35)^(1/4)-1,IF(AND(G35&lt;&gt;0,C35&lt;&gt;""),(F35/C35)^(1/3)-1,"N/A")))</f>
        <v/>
      </c>
      <c r="N35" s="69"/>
      <c r="O35" s="70"/>
      <c r="P35" s="70"/>
      <c r="Q35" s="70"/>
      <c r="R35" s="487"/>
      <c r="S35" s="68"/>
    </row>
    <row r="36" spans="1:19" ht="12.75" customHeight="1" x14ac:dyDescent="0.25">
      <c r="A36" s="40" t="s">
        <v>89</v>
      </c>
      <c r="B36" s="49" t="s">
        <v>90</v>
      </c>
      <c r="C36" s="42">
        <v>16588</v>
      </c>
      <c r="D36" s="42">
        <v>16588</v>
      </c>
      <c r="E36" s="42">
        <v>18338</v>
      </c>
      <c r="F36" s="338">
        <v>18336</v>
      </c>
      <c r="G36" s="395">
        <v>18336</v>
      </c>
      <c r="H36" s="416">
        <v>18338</v>
      </c>
      <c r="I36" s="342">
        <v>9168</v>
      </c>
      <c r="J36" s="73">
        <v>18338</v>
      </c>
      <c r="K36" s="73">
        <f>IF(P36="","",J36*(1+P36))</f>
        <v>18704.760000000002</v>
      </c>
      <c r="L36" s="74">
        <f>IF(Q36="","",K36*(1+Q36))</f>
        <v>19078.855200000002</v>
      </c>
      <c r="M36" s="51"/>
      <c r="N36" s="46">
        <v>0.02</v>
      </c>
      <c r="O36" s="47">
        <v>0.02</v>
      </c>
      <c r="P36" s="47">
        <v>0.02</v>
      </c>
      <c r="Q36" s="47">
        <v>0.02</v>
      </c>
      <c r="R36" s="488"/>
      <c r="S36" s="76"/>
    </row>
    <row r="37" spans="1:19" ht="12.75" customHeight="1" x14ac:dyDescent="0.25">
      <c r="A37" s="40" t="s">
        <v>91</v>
      </c>
      <c r="B37" s="49" t="s">
        <v>92</v>
      </c>
      <c r="C37" s="42">
        <v>968</v>
      </c>
      <c r="D37" s="42">
        <v>1897</v>
      </c>
      <c r="E37" s="42">
        <v>847</v>
      </c>
      <c r="F37" s="338">
        <v>427</v>
      </c>
      <c r="G37" s="395">
        <v>358</v>
      </c>
      <c r="H37" s="417">
        <v>2000</v>
      </c>
      <c r="I37" s="343">
        <v>334</v>
      </c>
      <c r="J37" s="26">
        <v>1000</v>
      </c>
      <c r="K37" s="26">
        <v>2000</v>
      </c>
      <c r="L37" s="50">
        <v>2000</v>
      </c>
      <c r="M37" s="45">
        <f t="shared" ref="M37:M48" si="5">IF(C37="","",IF(AND(G37&gt;=0,G37&lt;&gt;"",C37&gt;0),(G37/C37)^(1/4)-1,IF(AND(F37&gt;=0,C37&gt;0),(F37/C37)^(1/3)-1,"N/A")))</f>
        <v>-0.22016644665615137</v>
      </c>
      <c r="N37" s="46"/>
      <c r="O37" s="47">
        <v>0</v>
      </c>
      <c r="P37" s="47"/>
      <c r="Q37" s="47"/>
      <c r="R37" s="489"/>
      <c r="S37" s="76"/>
    </row>
    <row r="38" spans="1:19" ht="12.75" customHeight="1" x14ac:dyDescent="0.25">
      <c r="A38" s="40" t="s">
        <v>93</v>
      </c>
      <c r="B38" s="49" t="s">
        <v>94</v>
      </c>
      <c r="C38" s="42">
        <v>14857</v>
      </c>
      <c r="D38" s="42">
        <v>24307</v>
      </c>
      <c r="E38" s="42">
        <v>30165</v>
      </c>
      <c r="F38" s="338">
        <v>31300</v>
      </c>
      <c r="G38" s="395">
        <v>29000</v>
      </c>
      <c r="H38" s="416">
        <f>IF(N38="","",G38*(1+N38))</f>
        <v>29580</v>
      </c>
      <c r="I38" s="342">
        <v>14500</v>
      </c>
      <c r="J38" s="73">
        <v>29580</v>
      </c>
      <c r="K38" s="73">
        <f>IF(P38="","",J38*(1+P38))</f>
        <v>30171.600000000002</v>
      </c>
      <c r="L38" s="74">
        <f>IF(Q38="","",K38*(1+Q38))</f>
        <v>30775.032000000003</v>
      </c>
      <c r="M38" s="45">
        <f t="shared" si="5"/>
        <v>0.18199793723320923</v>
      </c>
      <c r="N38" s="46">
        <v>0.02</v>
      </c>
      <c r="O38" s="47">
        <v>0.02</v>
      </c>
      <c r="P38" s="47">
        <v>0.02</v>
      </c>
      <c r="Q38" s="47">
        <v>0.02</v>
      </c>
      <c r="R38" s="488"/>
      <c r="S38" s="76"/>
    </row>
    <row r="39" spans="1:19" ht="12.75" customHeight="1" x14ac:dyDescent="0.25">
      <c r="A39" s="40" t="s">
        <v>95</v>
      </c>
      <c r="B39" s="49" t="s">
        <v>96</v>
      </c>
      <c r="C39" s="42">
        <v>1731</v>
      </c>
      <c r="D39" s="42">
        <v>2530</v>
      </c>
      <c r="E39" s="42">
        <v>12259</v>
      </c>
      <c r="F39" s="338">
        <v>5637</v>
      </c>
      <c r="G39" s="395">
        <v>791</v>
      </c>
      <c r="H39" s="411">
        <v>2000</v>
      </c>
      <c r="I39" s="142">
        <v>376</v>
      </c>
      <c r="J39" s="73">
        <v>2000</v>
      </c>
      <c r="K39" s="73">
        <f>IF(P39="","",J39*(1+P39))</f>
        <v>2020</v>
      </c>
      <c r="L39" s="74">
        <f>IF(Q39="","",K39*(1+Q39))</f>
        <v>2040.2</v>
      </c>
      <c r="M39" s="45">
        <f t="shared" si="5"/>
        <v>-0.17781442318032525</v>
      </c>
      <c r="N39" s="46">
        <v>0.01</v>
      </c>
      <c r="O39" s="47">
        <v>0.01</v>
      </c>
      <c r="P39" s="47">
        <v>0.01</v>
      </c>
      <c r="Q39" s="47">
        <v>0.01</v>
      </c>
      <c r="R39" s="489" t="s">
        <v>97</v>
      </c>
      <c r="S39" s="76"/>
    </row>
    <row r="40" spans="1:19" ht="12.75" customHeight="1" x14ac:dyDescent="0.25">
      <c r="A40" s="40" t="s">
        <v>98</v>
      </c>
      <c r="B40" s="49" t="s">
        <v>99</v>
      </c>
      <c r="C40" s="42">
        <v>23289</v>
      </c>
      <c r="D40" s="42">
        <v>23289</v>
      </c>
      <c r="E40" s="42">
        <v>26010</v>
      </c>
      <c r="F40" s="338">
        <v>25279</v>
      </c>
      <c r="G40" s="395">
        <v>25346</v>
      </c>
      <c r="H40" s="411">
        <v>25775</v>
      </c>
      <c r="I40" s="142">
        <v>12887</v>
      </c>
      <c r="J40" s="73">
        <v>25775</v>
      </c>
      <c r="K40" s="26">
        <v>26000</v>
      </c>
      <c r="L40" s="74">
        <f>IF(Q40="","",K40*(1+Q40))</f>
        <v>26520</v>
      </c>
      <c r="M40" s="45">
        <f t="shared" si="5"/>
        <v>2.1385404207024061E-2</v>
      </c>
      <c r="N40" s="46"/>
      <c r="O40" s="47">
        <v>0.02</v>
      </c>
      <c r="P40" s="47"/>
      <c r="Q40" s="47">
        <v>0.02</v>
      </c>
      <c r="R40" s="488"/>
      <c r="S40" s="76"/>
    </row>
    <row r="41" spans="1:19" ht="12.75" customHeight="1" x14ac:dyDescent="0.25">
      <c r="A41" s="40" t="s">
        <v>100</v>
      </c>
      <c r="B41" s="49" t="s">
        <v>101</v>
      </c>
      <c r="C41" s="42">
        <v>1766</v>
      </c>
      <c r="D41" s="42">
        <v>0</v>
      </c>
      <c r="E41" s="42">
        <v>0</v>
      </c>
      <c r="F41" s="338">
        <v>62</v>
      </c>
      <c r="G41" s="395">
        <v>407</v>
      </c>
      <c r="H41" s="411">
        <v>2000</v>
      </c>
      <c r="I41" s="142">
        <v>0</v>
      </c>
      <c r="J41" s="26">
        <v>1000</v>
      </c>
      <c r="K41" s="26">
        <v>2500</v>
      </c>
      <c r="L41" s="50">
        <v>2500</v>
      </c>
      <c r="M41" s="45">
        <f t="shared" si="5"/>
        <v>-0.30713132431807011</v>
      </c>
      <c r="N41" s="46"/>
      <c r="O41" s="47"/>
      <c r="P41" s="47"/>
      <c r="Q41" s="47"/>
      <c r="R41" s="489"/>
      <c r="S41" s="76"/>
    </row>
    <row r="42" spans="1:19" ht="12.75" customHeight="1" x14ac:dyDescent="0.25">
      <c r="A42" s="40" t="s">
        <v>102</v>
      </c>
      <c r="B42" s="49" t="s">
        <v>103</v>
      </c>
      <c r="C42" s="42">
        <v>1800</v>
      </c>
      <c r="D42" s="42">
        <v>1800</v>
      </c>
      <c r="E42" s="42">
        <v>1800</v>
      </c>
      <c r="F42" s="338">
        <v>1765</v>
      </c>
      <c r="G42" s="395">
        <v>1770</v>
      </c>
      <c r="H42" s="411">
        <v>500</v>
      </c>
      <c r="I42" s="142">
        <v>0</v>
      </c>
      <c r="J42" s="26">
        <v>1800</v>
      </c>
      <c r="K42" s="26">
        <v>500</v>
      </c>
      <c r="L42" s="50">
        <v>500</v>
      </c>
      <c r="M42" s="45">
        <f t="shared" si="5"/>
        <v>-4.1929644540057431E-3</v>
      </c>
      <c r="N42" s="46"/>
      <c r="O42" s="47"/>
      <c r="P42" s="47"/>
      <c r="Q42" s="47"/>
      <c r="R42" s="488"/>
      <c r="S42" s="76"/>
    </row>
    <row r="43" spans="1:19" ht="12.75" customHeight="1" x14ac:dyDescent="0.25">
      <c r="A43" s="40" t="s">
        <v>104</v>
      </c>
      <c r="B43" s="49" t="s">
        <v>105</v>
      </c>
      <c r="C43" s="42">
        <v>37030</v>
      </c>
      <c r="D43" s="42">
        <v>40000</v>
      </c>
      <c r="E43" s="42">
        <v>41781</v>
      </c>
      <c r="F43" s="338">
        <v>42401</v>
      </c>
      <c r="G43" s="395">
        <v>43196</v>
      </c>
      <c r="H43" s="411">
        <v>52208</v>
      </c>
      <c r="I43" s="142">
        <v>18700</v>
      </c>
      <c r="J43" s="73">
        <v>39269</v>
      </c>
      <c r="K43" s="26">
        <v>39000</v>
      </c>
      <c r="L43" s="50"/>
      <c r="M43" s="45">
        <f t="shared" si="5"/>
        <v>3.925579561269088E-2</v>
      </c>
      <c r="N43" s="46">
        <v>0.02</v>
      </c>
      <c r="O43" s="47"/>
      <c r="P43" s="47"/>
      <c r="Q43" s="47"/>
      <c r="R43" s="489" t="s">
        <v>351</v>
      </c>
      <c r="S43" s="76"/>
    </row>
    <row r="44" spans="1:19" ht="12.75" customHeight="1" x14ac:dyDescent="0.25">
      <c r="A44" s="40" t="s">
        <v>106</v>
      </c>
      <c r="B44" s="49" t="s">
        <v>107</v>
      </c>
      <c r="C44" s="42">
        <v>4151</v>
      </c>
      <c r="D44" s="42">
        <v>5286</v>
      </c>
      <c r="E44" s="42">
        <v>6423</v>
      </c>
      <c r="F44" s="338">
        <v>4589</v>
      </c>
      <c r="G44" s="395">
        <v>5765</v>
      </c>
      <c r="H44" s="411">
        <v>7500</v>
      </c>
      <c r="I44" s="142">
        <v>4221</v>
      </c>
      <c r="J44" s="26">
        <v>30000</v>
      </c>
      <c r="K44" s="26">
        <v>8000</v>
      </c>
      <c r="L44" s="50">
        <v>8000</v>
      </c>
      <c r="M44" s="45">
        <f t="shared" si="5"/>
        <v>8.557952754006215E-2</v>
      </c>
      <c r="N44" s="46"/>
      <c r="O44" s="47"/>
      <c r="P44" s="47"/>
      <c r="Q44" s="47"/>
      <c r="R44" s="490" t="s">
        <v>347</v>
      </c>
      <c r="S44" s="76"/>
    </row>
    <row r="45" spans="1:19" ht="12.75" hidden="1" customHeight="1" x14ac:dyDescent="0.25">
      <c r="A45" s="26"/>
      <c r="B45" s="49" t="s">
        <v>108</v>
      </c>
      <c r="C45" s="42"/>
      <c r="D45" s="42"/>
      <c r="E45" s="42"/>
      <c r="F45" s="338"/>
      <c r="G45" s="395">
        <v>55000</v>
      </c>
      <c r="H45" s="411">
        <v>80000</v>
      </c>
      <c r="I45" s="142"/>
      <c r="J45" s="26">
        <v>25000</v>
      </c>
      <c r="K45" s="26">
        <v>50000</v>
      </c>
      <c r="L45" s="50">
        <v>50000</v>
      </c>
      <c r="M45" s="51" t="str">
        <f t="shared" si="5"/>
        <v/>
      </c>
      <c r="N45" s="46"/>
      <c r="O45" s="47"/>
      <c r="P45" s="47"/>
      <c r="Q45" s="47"/>
      <c r="R45" s="489" t="s">
        <v>109</v>
      </c>
      <c r="S45" s="76"/>
    </row>
    <row r="46" spans="1:19" ht="12.75" customHeight="1" x14ac:dyDescent="0.25">
      <c r="A46" s="40" t="s">
        <v>110</v>
      </c>
      <c r="B46" s="49" t="s">
        <v>111</v>
      </c>
      <c r="C46" s="42">
        <v>31820</v>
      </c>
      <c r="D46" s="42">
        <v>30133</v>
      </c>
      <c r="E46" s="42">
        <v>31895</v>
      </c>
      <c r="F46" s="338">
        <v>33072</v>
      </c>
      <c r="G46" s="395">
        <v>35386</v>
      </c>
      <c r="H46" s="417">
        <v>40548</v>
      </c>
      <c r="I46" s="343">
        <v>22900</v>
      </c>
      <c r="J46" s="303">
        <v>40632</v>
      </c>
      <c r="K46" s="26">
        <v>41756</v>
      </c>
      <c r="L46" s="50">
        <v>42814</v>
      </c>
      <c r="M46" s="45">
        <f t="shared" si="5"/>
        <v>2.691104382789411E-2</v>
      </c>
      <c r="N46" s="46"/>
      <c r="O46" s="77"/>
      <c r="P46" s="47"/>
      <c r="Q46" s="47"/>
      <c r="R46" s="490" t="s">
        <v>344</v>
      </c>
      <c r="S46" s="76"/>
    </row>
    <row r="47" spans="1:19" ht="12.75" customHeight="1" x14ac:dyDescent="0.25">
      <c r="A47" s="40" t="s">
        <v>112</v>
      </c>
      <c r="B47" s="49" t="s">
        <v>113</v>
      </c>
      <c r="C47" s="42">
        <v>9502</v>
      </c>
      <c r="D47" s="42">
        <v>4711</v>
      </c>
      <c r="E47" s="42">
        <v>7570</v>
      </c>
      <c r="F47" s="338">
        <v>7536</v>
      </c>
      <c r="G47" s="395">
        <v>7841</v>
      </c>
      <c r="H47" s="411">
        <v>8000</v>
      </c>
      <c r="I47" s="142">
        <v>3107</v>
      </c>
      <c r="J47" s="26">
        <v>8000</v>
      </c>
      <c r="K47" s="26">
        <v>9000</v>
      </c>
      <c r="L47" s="50">
        <v>9000</v>
      </c>
      <c r="M47" s="45">
        <f t="shared" si="5"/>
        <v>-4.6898601172636667E-2</v>
      </c>
      <c r="N47" s="46"/>
      <c r="O47" s="47"/>
      <c r="P47" s="47"/>
      <c r="Q47" s="47"/>
      <c r="R47" s="489" t="s">
        <v>114</v>
      </c>
      <c r="S47" s="76"/>
    </row>
    <row r="48" spans="1:19" ht="12.75" customHeight="1" x14ac:dyDescent="0.25">
      <c r="A48" s="40" t="s">
        <v>115</v>
      </c>
      <c r="B48" s="49" t="s">
        <v>116</v>
      </c>
      <c r="C48" s="42">
        <v>3539</v>
      </c>
      <c r="D48" s="42">
        <v>3510</v>
      </c>
      <c r="E48" s="42">
        <v>7953</v>
      </c>
      <c r="F48" s="338">
        <v>10000</v>
      </c>
      <c r="G48" s="395">
        <v>10000</v>
      </c>
      <c r="H48" s="411">
        <v>15000</v>
      </c>
      <c r="I48" s="142">
        <v>4309</v>
      </c>
      <c r="J48" s="26">
        <v>8000</v>
      </c>
      <c r="K48" s="26">
        <v>15000</v>
      </c>
      <c r="L48" s="50">
        <v>15000</v>
      </c>
      <c r="M48" s="45">
        <f t="shared" si="5"/>
        <v>0.29652190703031844</v>
      </c>
      <c r="N48" s="46"/>
      <c r="O48" s="47"/>
      <c r="P48" s="47"/>
      <c r="Q48" s="47"/>
      <c r="R48" s="489"/>
      <c r="S48" s="76"/>
    </row>
    <row r="49" spans="1:257" ht="12.75" customHeight="1" x14ac:dyDescent="0.25">
      <c r="A49" s="40" t="s">
        <v>117</v>
      </c>
      <c r="B49" s="49" t="s">
        <v>118</v>
      </c>
      <c r="C49" s="42">
        <v>56936</v>
      </c>
      <c r="D49" s="42">
        <v>54927</v>
      </c>
      <c r="E49" s="42">
        <v>54621</v>
      </c>
      <c r="F49" s="338">
        <v>59421</v>
      </c>
      <c r="G49" s="395">
        <v>41866</v>
      </c>
      <c r="H49" s="417">
        <v>39505</v>
      </c>
      <c r="I49" s="343">
        <v>22204</v>
      </c>
      <c r="J49" s="78">
        <v>44756</v>
      </c>
      <c r="K49" s="26">
        <v>45651</v>
      </c>
      <c r="L49" s="50">
        <v>46564</v>
      </c>
      <c r="M49" s="45"/>
      <c r="N49" s="46"/>
      <c r="O49" s="47"/>
      <c r="P49" s="47"/>
      <c r="Q49" s="47"/>
      <c r="R49" s="490" t="s">
        <v>345</v>
      </c>
      <c r="S49" s="76"/>
    </row>
    <row r="50" spans="1:257" ht="12.75" customHeight="1" x14ac:dyDescent="0.25">
      <c r="A50" s="40" t="s">
        <v>119</v>
      </c>
      <c r="B50" s="49" t="s">
        <v>120</v>
      </c>
      <c r="C50" s="42">
        <v>6600</v>
      </c>
      <c r="D50" s="42">
        <v>8551</v>
      </c>
      <c r="E50" s="42">
        <v>7467</v>
      </c>
      <c r="F50" s="338">
        <v>7000</v>
      </c>
      <c r="G50" s="395">
        <v>7000</v>
      </c>
      <c r="H50" s="411">
        <v>9000</v>
      </c>
      <c r="I50" s="142">
        <v>3315</v>
      </c>
      <c r="J50" s="73">
        <v>8000</v>
      </c>
      <c r="K50" s="73">
        <v>8200</v>
      </c>
      <c r="L50" s="74">
        <v>8400</v>
      </c>
      <c r="M50" s="45">
        <f t="shared" ref="M50:M87" si="6">IF(C50="","",IF(AND(G50&gt;=0,G50&lt;&gt;"",C50&gt;0),(G50/C50)^(1/4)-1,IF(AND(F50&gt;=0,C50&gt;0),(F50/C50)^(1/3)-1,"N/A")))</f>
        <v>1.481885136652572E-2</v>
      </c>
      <c r="N50" s="46">
        <v>0.01</v>
      </c>
      <c r="O50" s="47">
        <v>0.01</v>
      </c>
      <c r="P50" s="47">
        <v>0.01</v>
      </c>
      <c r="Q50" s="47">
        <v>0.01</v>
      </c>
      <c r="R50" s="488"/>
      <c r="S50" s="76"/>
    </row>
    <row r="51" spans="1:257" ht="12.75" customHeight="1" x14ac:dyDescent="0.25">
      <c r="A51" s="40" t="s">
        <v>121</v>
      </c>
      <c r="B51" s="49" t="s">
        <v>122</v>
      </c>
      <c r="C51" s="42"/>
      <c r="D51" s="42"/>
      <c r="E51" s="42"/>
      <c r="F51" s="338"/>
      <c r="G51" s="395"/>
      <c r="H51" s="411">
        <v>100000</v>
      </c>
      <c r="I51" s="142">
        <v>0</v>
      </c>
      <c r="J51" s="367">
        <v>0</v>
      </c>
      <c r="K51" s="26">
        <v>0</v>
      </c>
      <c r="L51" s="369" t="s">
        <v>196</v>
      </c>
      <c r="M51" s="51" t="str">
        <f t="shared" si="6"/>
        <v/>
      </c>
      <c r="N51" s="46"/>
      <c r="O51" s="47"/>
      <c r="P51" s="47"/>
      <c r="Q51" s="47"/>
      <c r="R51" s="488"/>
      <c r="S51" s="76"/>
    </row>
    <row r="52" spans="1:257" ht="12.75" customHeight="1" x14ac:dyDescent="0.25">
      <c r="A52" s="40" t="s">
        <v>123</v>
      </c>
      <c r="B52" s="49" t="s">
        <v>124</v>
      </c>
      <c r="C52" s="42">
        <v>2434</v>
      </c>
      <c r="D52" s="42">
        <v>2400</v>
      </c>
      <c r="E52" s="42">
        <v>2400</v>
      </c>
      <c r="F52" s="338">
        <v>3000</v>
      </c>
      <c r="G52" s="395">
        <v>3000</v>
      </c>
      <c r="H52" s="416">
        <f>IF(N52="","",G52*(1+N52))</f>
        <v>3150</v>
      </c>
      <c r="I52" s="342">
        <v>3000</v>
      </c>
      <c r="J52" s="73">
        <f>IF(O52="","",H52*(1+O52))</f>
        <v>3307.5</v>
      </c>
      <c r="K52" s="73">
        <f>IF(P52="","",J52*(1+P52))</f>
        <v>3472.875</v>
      </c>
      <c r="L52" s="74">
        <f>IF(Q52="","",K52*(1+Q52))</f>
        <v>3646.5187500000002</v>
      </c>
      <c r="M52" s="45">
        <f t="shared" si="6"/>
        <v>5.365921617420133E-2</v>
      </c>
      <c r="N52" s="46">
        <v>0.05</v>
      </c>
      <c r="O52" s="47">
        <v>0.05</v>
      </c>
      <c r="P52" s="47">
        <v>0.05</v>
      </c>
      <c r="Q52" s="47">
        <v>0.05</v>
      </c>
      <c r="R52" s="488"/>
      <c r="S52" s="76"/>
    </row>
    <row r="53" spans="1:257" ht="12.75" customHeight="1" x14ac:dyDescent="0.25">
      <c r="A53" s="40" t="s">
        <v>125</v>
      </c>
      <c r="B53" s="49" t="s">
        <v>126</v>
      </c>
      <c r="C53" s="42">
        <v>17893</v>
      </c>
      <c r="D53" s="42">
        <v>18061</v>
      </c>
      <c r="E53" s="42">
        <v>20541</v>
      </c>
      <c r="F53" s="338">
        <v>25000</v>
      </c>
      <c r="G53" s="395">
        <v>26229</v>
      </c>
      <c r="H53" s="416">
        <f>IF(N53="","",G53*(1+N53))</f>
        <v>26753.58</v>
      </c>
      <c r="I53" s="342">
        <v>13121</v>
      </c>
      <c r="J53" s="73">
        <v>27000</v>
      </c>
      <c r="K53" s="73">
        <f>IF(P53="","",J53*(1+P53))</f>
        <v>27540</v>
      </c>
      <c r="L53" s="74">
        <f>IF(Q53="","",K53*(1+Q53))</f>
        <v>28090.799999999999</v>
      </c>
      <c r="M53" s="45">
        <f t="shared" si="6"/>
        <v>0.10033427883514068</v>
      </c>
      <c r="N53" s="46">
        <v>0.02</v>
      </c>
      <c r="O53" s="47">
        <v>0.02</v>
      </c>
      <c r="P53" s="47">
        <v>0.02</v>
      </c>
      <c r="Q53" s="47">
        <v>0.02</v>
      </c>
      <c r="R53" s="488"/>
      <c r="S53" s="76"/>
    </row>
    <row r="54" spans="1:257" ht="12.75" customHeight="1" x14ac:dyDescent="0.25">
      <c r="A54" s="40" t="s">
        <v>127</v>
      </c>
      <c r="B54" s="49" t="s">
        <v>128</v>
      </c>
      <c r="C54" s="42">
        <v>0</v>
      </c>
      <c r="D54" s="42">
        <v>0</v>
      </c>
      <c r="E54" s="42">
        <v>0</v>
      </c>
      <c r="F54" s="338">
        <v>11076</v>
      </c>
      <c r="G54" s="395">
        <v>11054</v>
      </c>
      <c r="H54" s="411">
        <v>66000</v>
      </c>
      <c r="I54" s="142">
        <v>0</v>
      </c>
      <c r="J54" s="26">
        <v>50000</v>
      </c>
      <c r="K54" s="26">
        <v>50000</v>
      </c>
      <c r="L54" s="50">
        <v>50000</v>
      </c>
      <c r="M54" s="51" t="str">
        <f t="shared" si="6"/>
        <v>N/A</v>
      </c>
      <c r="N54" s="46"/>
      <c r="O54" s="47"/>
      <c r="P54" s="47"/>
      <c r="Q54" s="47"/>
      <c r="R54" s="488"/>
      <c r="S54" s="76"/>
    </row>
    <row r="55" spans="1:257" ht="12.75" customHeight="1" x14ac:dyDescent="0.25">
      <c r="A55" s="40" t="s">
        <v>129</v>
      </c>
      <c r="B55" s="49" t="s">
        <v>130</v>
      </c>
      <c r="C55" s="42">
        <v>137509</v>
      </c>
      <c r="D55" s="42">
        <v>119354</v>
      </c>
      <c r="E55" s="42">
        <v>135297</v>
      </c>
      <c r="F55" s="338">
        <v>109028</v>
      </c>
      <c r="G55" s="395">
        <v>139728</v>
      </c>
      <c r="H55" s="411">
        <v>140000</v>
      </c>
      <c r="I55" s="142">
        <v>74700</v>
      </c>
      <c r="J55" s="26">
        <v>150000</v>
      </c>
      <c r="K55" s="26"/>
      <c r="L55" s="50"/>
      <c r="M55" s="45">
        <f t="shared" si="6"/>
        <v>4.0100955426403129E-3</v>
      </c>
      <c r="N55" s="46"/>
      <c r="O55" s="47"/>
      <c r="P55" s="47"/>
      <c r="Q55" s="47"/>
      <c r="R55" s="489" t="s">
        <v>131</v>
      </c>
      <c r="S55" s="76"/>
    </row>
    <row r="56" spans="1:257" ht="12.75" customHeight="1" x14ac:dyDescent="0.25">
      <c r="A56" s="40" t="s">
        <v>132</v>
      </c>
      <c r="B56" s="49" t="s">
        <v>133</v>
      </c>
      <c r="C56" s="42">
        <v>47345</v>
      </c>
      <c r="D56" s="42">
        <v>52340</v>
      </c>
      <c r="E56" s="42">
        <v>54781</v>
      </c>
      <c r="F56" s="338">
        <v>55000</v>
      </c>
      <c r="G56" s="395">
        <v>57000</v>
      </c>
      <c r="H56" s="416">
        <f>IF(N56="","",G56*(1+N56))</f>
        <v>59850</v>
      </c>
      <c r="I56" s="342">
        <v>54535</v>
      </c>
      <c r="J56" s="73">
        <f>IF(O56="","",H56*(1+O56))</f>
        <v>62842.5</v>
      </c>
      <c r="K56" s="73">
        <f>IF(P56="","",J56*(1+P56))</f>
        <v>65984.625</v>
      </c>
      <c r="L56" s="74">
        <f>IF(Q56="","",K56*(1+Q56))</f>
        <v>69283.856249999997</v>
      </c>
      <c r="M56" s="45">
        <f t="shared" si="6"/>
        <v>4.7490718966548773E-2</v>
      </c>
      <c r="N56" s="46">
        <v>0.05</v>
      </c>
      <c r="O56" s="47">
        <v>0.05</v>
      </c>
      <c r="P56" s="47">
        <v>0.05</v>
      </c>
      <c r="Q56" s="47">
        <v>0.05</v>
      </c>
      <c r="R56" s="489"/>
      <c r="S56" s="76"/>
    </row>
    <row r="57" spans="1:257" ht="12.75" customHeight="1" x14ac:dyDescent="0.25">
      <c r="A57" s="40" t="s">
        <v>134</v>
      </c>
      <c r="B57" s="41" t="s">
        <v>135</v>
      </c>
      <c r="C57" s="42">
        <v>1100</v>
      </c>
      <c r="D57" s="42">
        <v>1100</v>
      </c>
      <c r="E57" s="42">
        <v>1650</v>
      </c>
      <c r="F57" s="338">
        <v>1650</v>
      </c>
      <c r="G57" s="395">
        <v>1700</v>
      </c>
      <c r="H57" s="418">
        <v>1800</v>
      </c>
      <c r="I57" s="4">
        <v>550</v>
      </c>
      <c r="J57" s="79">
        <v>1600</v>
      </c>
      <c r="K57" s="79">
        <v>1800</v>
      </c>
      <c r="L57" s="80">
        <v>2000</v>
      </c>
      <c r="M57" s="45">
        <f t="shared" si="6"/>
        <v>0.1149722512314475</v>
      </c>
      <c r="N57" s="46"/>
      <c r="O57" s="47"/>
      <c r="P57" s="47"/>
      <c r="Q57" s="47"/>
      <c r="R57" s="489" t="s">
        <v>136</v>
      </c>
      <c r="S57" s="76"/>
    </row>
    <row r="58" spans="1:257" s="382" customFormat="1" ht="12.75" customHeight="1" x14ac:dyDescent="0.25">
      <c r="A58" s="370" t="s">
        <v>137</v>
      </c>
      <c r="B58" s="371" t="s">
        <v>138</v>
      </c>
      <c r="C58" s="372">
        <v>9359</v>
      </c>
      <c r="D58" s="372">
        <v>14066</v>
      </c>
      <c r="E58" s="372">
        <v>90953</v>
      </c>
      <c r="F58" s="338">
        <v>81250</v>
      </c>
      <c r="G58" s="395">
        <v>25000</v>
      </c>
      <c r="H58" s="419">
        <v>25000</v>
      </c>
      <c r="I58" s="379">
        <v>0</v>
      </c>
      <c r="J58" s="379">
        <v>25000</v>
      </c>
      <c r="K58" s="379">
        <v>0</v>
      </c>
      <c r="L58" s="386">
        <v>0</v>
      </c>
      <c r="M58" s="376">
        <f t="shared" si="6"/>
        <v>0.27843202226717034</v>
      </c>
      <c r="N58" s="387" t="s">
        <v>139</v>
      </c>
      <c r="O58" s="388" t="s">
        <v>139</v>
      </c>
      <c r="P58" s="388" t="s">
        <v>139</v>
      </c>
      <c r="Q58" s="388" t="s">
        <v>139</v>
      </c>
      <c r="R58" s="491"/>
      <c r="S58" s="389"/>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1"/>
      <c r="BD58" s="381"/>
      <c r="BE58" s="381"/>
      <c r="BF58" s="381"/>
      <c r="BG58" s="381"/>
      <c r="BH58" s="381"/>
      <c r="BI58" s="381"/>
      <c r="BJ58" s="381"/>
      <c r="BK58" s="381"/>
      <c r="BL58" s="381"/>
      <c r="BM58" s="381"/>
      <c r="BN58" s="381"/>
      <c r="BO58" s="381"/>
      <c r="BP58" s="381"/>
      <c r="BQ58" s="381"/>
      <c r="BR58" s="381"/>
      <c r="BS58" s="381"/>
      <c r="BT58" s="381"/>
      <c r="BU58" s="381"/>
      <c r="BV58" s="381"/>
      <c r="BW58" s="381"/>
      <c r="BX58" s="381"/>
      <c r="BY58" s="381"/>
      <c r="BZ58" s="381"/>
      <c r="CA58" s="381"/>
      <c r="CB58" s="381"/>
      <c r="CC58" s="381"/>
      <c r="CD58" s="381"/>
      <c r="CE58" s="381"/>
      <c r="CF58" s="381"/>
      <c r="CG58" s="381"/>
      <c r="CH58" s="381"/>
      <c r="CI58" s="381"/>
      <c r="CJ58" s="381"/>
      <c r="CK58" s="381"/>
      <c r="CL58" s="381"/>
      <c r="CM58" s="381"/>
      <c r="CN58" s="381"/>
      <c r="CO58" s="381"/>
      <c r="CP58" s="381"/>
      <c r="CQ58" s="381"/>
      <c r="CR58" s="381"/>
      <c r="CS58" s="381"/>
      <c r="CT58" s="381"/>
      <c r="CU58" s="381"/>
      <c r="CV58" s="381"/>
      <c r="CW58" s="381"/>
      <c r="CX58" s="381"/>
      <c r="CY58" s="381"/>
      <c r="CZ58" s="381"/>
      <c r="DA58" s="381"/>
      <c r="DB58" s="381"/>
      <c r="DC58" s="381"/>
      <c r="DD58" s="381"/>
      <c r="DE58" s="381"/>
      <c r="DF58" s="381"/>
      <c r="DG58" s="381"/>
      <c r="DH58" s="381"/>
      <c r="DI58" s="381"/>
      <c r="DJ58" s="381"/>
      <c r="DK58" s="381"/>
      <c r="DL58" s="381"/>
      <c r="DM58" s="381"/>
      <c r="DN58" s="381"/>
      <c r="DO58" s="381"/>
      <c r="DP58" s="381"/>
      <c r="DQ58" s="381"/>
      <c r="DR58" s="381"/>
      <c r="DS58" s="381"/>
      <c r="DT58" s="381"/>
      <c r="DU58" s="381"/>
      <c r="DV58" s="381"/>
      <c r="DW58" s="381"/>
      <c r="DX58" s="381"/>
      <c r="DY58" s="381"/>
      <c r="DZ58" s="381"/>
      <c r="EA58" s="381"/>
      <c r="EB58" s="381"/>
      <c r="EC58" s="381"/>
      <c r="ED58" s="381"/>
      <c r="EE58" s="381"/>
      <c r="EF58" s="381"/>
      <c r="EG58" s="381"/>
      <c r="EH58" s="381"/>
      <c r="EI58" s="381"/>
      <c r="EJ58" s="381"/>
      <c r="EK58" s="381"/>
      <c r="EL58" s="381"/>
      <c r="EM58" s="381"/>
      <c r="EN58" s="381"/>
      <c r="EO58" s="381"/>
      <c r="EP58" s="381"/>
      <c r="EQ58" s="381"/>
      <c r="ER58" s="381"/>
      <c r="ES58" s="381"/>
      <c r="ET58" s="381"/>
      <c r="EU58" s="381"/>
      <c r="EV58" s="381"/>
      <c r="EW58" s="381"/>
      <c r="EX58" s="381"/>
      <c r="EY58" s="381"/>
      <c r="EZ58" s="381"/>
      <c r="FA58" s="381"/>
      <c r="FB58" s="381"/>
      <c r="FC58" s="381"/>
      <c r="FD58" s="381"/>
      <c r="FE58" s="381"/>
      <c r="FF58" s="381"/>
      <c r="FG58" s="381"/>
      <c r="FH58" s="381"/>
      <c r="FI58" s="381"/>
      <c r="FJ58" s="381"/>
      <c r="FK58" s="381"/>
      <c r="FL58" s="381"/>
      <c r="FM58" s="381"/>
      <c r="FN58" s="381"/>
      <c r="FO58" s="381"/>
      <c r="FP58" s="381"/>
      <c r="FQ58" s="381"/>
      <c r="FR58" s="381"/>
      <c r="FS58" s="381"/>
      <c r="FT58" s="381"/>
      <c r="FU58" s="381"/>
      <c r="FV58" s="381"/>
      <c r="FW58" s="381"/>
      <c r="FX58" s="381"/>
      <c r="FY58" s="381"/>
      <c r="FZ58" s="381"/>
      <c r="GA58" s="381"/>
      <c r="GB58" s="381"/>
      <c r="GC58" s="381"/>
      <c r="GD58" s="381"/>
      <c r="GE58" s="381"/>
      <c r="GF58" s="381"/>
      <c r="GG58" s="381"/>
      <c r="GH58" s="381"/>
      <c r="GI58" s="381"/>
      <c r="GJ58" s="381"/>
      <c r="GK58" s="381"/>
      <c r="GL58" s="381"/>
      <c r="GM58" s="381"/>
      <c r="GN58" s="381"/>
      <c r="GO58" s="381"/>
      <c r="GP58" s="381"/>
      <c r="GQ58" s="381"/>
      <c r="GR58" s="381"/>
      <c r="GS58" s="381"/>
      <c r="GT58" s="381"/>
      <c r="GU58" s="381"/>
      <c r="GV58" s="381"/>
      <c r="GW58" s="381"/>
      <c r="GX58" s="381"/>
      <c r="GY58" s="381"/>
      <c r="GZ58" s="381"/>
      <c r="HA58" s="381"/>
      <c r="HB58" s="381"/>
      <c r="HC58" s="381"/>
      <c r="HD58" s="381"/>
      <c r="HE58" s="381"/>
      <c r="HF58" s="381"/>
      <c r="HG58" s="381"/>
      <c r="HH58" s="381"/>
      <c r="HI58" s="381"/>
      <c r="HJ58" s="381"/>
      <c r="HK58" s="381"/>
      <c r="HL58" s="381"/>
      <c r="HM58" s="381"/>
      <c r="HN58" s="381"/>
      <c r="HO58" s="381"/>
      <c r="HP58" s="381"/>
      <c r="HQ58" s="381"/>
      <c r="HR58" s="381"/>
      <c r="HS58" s="381"/>
      <c r="HT58" s="381"/>
      <c r="HU58" s="381"/>
      <c r="HV58" s="381"/>
      <c r="HW58" s="381"/>
      <c r="HX58" s="381"/>
      <c r="HY58" s="381"/>
      <c r="HZ58" s="381"/>
      <c r="IA58" s="381"/>
      <c r="IB58" s="381"/>
      <c r="IC58" s="381"/>
      <c r="ID58" s="381"/>
      <c r="IE58" s="381"/>
      <c r="IF58" s="381"/>
      <c r="IG58" s="381"/>
      <c r="IH58" s="381"/>
      <c r="II58" s="381"/>
      <c r="IJ58" s="381"/>
      <c r="IK58" s="381"/>
      <c r="IL58" s="381"/>
      <c r="IM58" s="381"/>
      <c r="IN58" s="381"/>
      <c r="IO58" s="381"/>
      <c r="IP58" s="381"/>
      <c r="IQ58" s="381"/>
      <c r="IR58" s="381"/>
      <c r="IS58" s="381"/>
      <c r="IT58" s="381"/>
      <c r="IU58" s="381"/>
      <c r="IV58" s="381"/>
      <c r="IW58" s="381"/>
    </row>
    <row r="59" spans="1:257" ht="12.75" customHeight="1" x14ac:dyDescent="0.25">
      <c r="A59" s="40" t="s">
        <v>140</v>
      </c>
      <c r="B59" s="49" t="s">
        <v>141</v>
      </c>
      <c r="C59" s="42">
        <v>0</v>
      </c>
      <c r="D59" s="42">
        <v>0</v>
      </c>
      <c r="E59" s="42">
        <v>0</v>
      </c>
      <c r="F59" s="338">
        <v>0</v>
      </c>
      <c r="G59" s="395">
        <v>20000</v>
      </c>
      <c r="H59" s="420">
        <v>0</v>
      </c>
      <c r="I59" s="18">
        <v>0</v>
      </c>
      <c r="J59" s="29">
        <v>0</v>
      </c>
      <c r="K59" s="29">
        <v>0</v>
      </c>
      <c r="L59" s="81">
        <v>0</v>
      </c>
      <c r="M59" s="51" t="str">
        <f t="shared" si="6"/>
        <v>N/A</v>
      </c>
      <c r="N59" s="46"/>
      <c r="O59" s="47"/>
      <c r="P59" s="47"/>
      <c r="Q59" s="47"/>
      <c r="R59" s="488"/>
      <c r="S59" s="76"/>
    </row>
    <row r="60" spans="1:257" ht="12.75" customHeight="1" x14ac:dyDescent="0.25">
      <c r="A60" s="40" t="s">
        <v>142</v>
      </c>
      <c r="B60" s="49" t="s">
        <v>143</v>
      </c>
      <c r="C60" s="42">
        <v>3496</v>
      </c>
      <c r="D60" s="42">
        <v>1916</v>
      </c>
      <c r="E60" s="42">
        <v>728</v>
      </c>
      <c r="F60" s="338">
        <v>96</v>
      </c>
      <c r="G60" s="395">
        <v>271</v>
      </c>
      <c r="H60" s="411">
        <v>1000</v>
      </c>
      <c r="I60" s="142">
        <v>100</v>
      </c>
      <c r="J60" s="26">
        <v>1000</v>
      </c>
      <c r="K60" s="26">
        <v>1000</v>
      </c>
      <c r="L60" s="50">
        <v>1000</v>
      </c>
      <c r="M60" s="45">
        <f t="shared" si="6"/>
        <v>-0.47234571816033433</v>
      </c>
      <c r="N60" s="46"/>
      <c r="O60" s="47"/>
      <c r="P60" s="47"/>
      <c r="Q60" s="47"/>
      <c r="R60" s="488"/>
      <c r="S60" s="76"/>
    </row>
    <row r="61" spans="1:257" ht="12.75" customHeight="1" x14ac:dyDescent="0.25">
      <c r="A61" s="40" t="s">
        <v>144</v>
      </c>
      <c r="B61" s="49" t="s">
        <v>145</v>
      </c>
      <c r="C61" s="42">
        <v>4440</v>
      </c>
      <c r="D61" s="42">
        <v>4440</v>
      </c>
      <c r="E61" s="42">
        <v>4529</v>
      </c>
      <c r="F61" s="338">
        <v>4619</v>
      </c>
      <c r="G61" s="395">
        <v>4758</v>
      </c>
      <c r="H61" s="416">
        <v>4855</v>
      </c>
      <c r="I61" s="342">
        <v>2426</v>
      </c>
      <c r="J61" s="73">
        <v>5000</v>
      </c>
      <c r="K61" s="73">
        <f>IF(P61="","",J61*(1+P61))</f>
        <v>5100</v>
      </c>
      <c r="L61" s="74">
        <f>IF(Q61="","",K61*(1+Q61))</f>
        <v>5202</v>
      </c>
      <c r="M61" s="45">
        <f t="shared" si="6"/>
        <v>1.7443652943974319E-2</v>
      </c>
      <c r="N61" s="46">
        <v>0.02</v>
      </c>
      <c r="O61" s="47">
        <v>0.02</v>
      </c>
      <c r="P61" s="47">
        <v>0.02</v>
      </c>
      <c r="Q61" s="47">
        <v>0.02</v>
      </c>
      <c r="R61" s="488"/>
      <c r="S61" s="76"/>
    </row>
    <row r="62" spans="1:257" ht="12.75" customHeight="1" x14ac:dyDescent="0.25">
      <c r="A62" s="40" t="s">
        <v>146</v>
      </c>
      <c r="B62" s="49" t="s">
        <v>147</v>
      </c>
      <c r="C62" s="42">
        <v>389</v>
      </c>
      <c r="D62" s="42">
        <v>485</v>
      </c>
      <c r="E62" s="42">
        <v>406</v>
      </c>
      <c r="F62" s="338">
        <v>244</v>
      </c>
      <c r="G62" s="395">
        <v>808</v>
      </c>
      <c r="H62" s="411">
        <v>600</v>
      </c>
      <c r="I62" s="142">
        <v>329</v>
      </c>
      <c r="J62" s="26">
        <v>600</v>
      </c>
      <c r="K62" s="26">
        <v>600</v>
      </c>
      <c r="L62" s="50">
        <v>600</v>
      </c>
      <c r="M62" s="45">
        <f t="shared" si="6"/>
        <v>0.20050905426095667</v>
      </c>
      <c r="N62" s="46"/>
      <c r="O62" s="47"/>
      <c r="P62" s="47"/>
      <c r="Q62" s="47"/>
      <c r="R62" s="488"/>
      <c r="S62" s="76"/>
    </row>
    <row r="63" spans="1:257" ht="12.75" customHeight="1" x14ac:dyDescent="0.25">
      <c r="A63" s="40" t="s">
        <v>148</v>
      </c>
      <c r="B63" s="49" t="s">
        <v>149</v>
      </c>
      <c r="C63" s="42">
        <v>840</v>
      </c>
      <c r="D63" s="42">
        <v>840</v>
      </c>
      <c r="E63" s="42">
        <v>840</v>
      </c>
      <c r="F63" s="338">
        <v>840</v>
      </c>
      <c r="G63" s="395">
        <v>840</v>
      </c>
      <c r="H63" s="411">
        <v>900</v>
      </c>
      <c r="I63" s="142">
        <v>840</v>
      </c>
      <c r="J63" s="26">
        <v>900</v>
      </c>
      <c r="K63" s="26">
        <v>900</v>
      </c>
      <c r="L63" s="50">
        <v>900</v>
      </c>
      <c r="M63" s="45">
        <f t="shared" si="6"/>
        <v>0</v>
      </c>
      <c r="N63" s="46"/>
      <c r="O63" s="47"/>
      <c r="P63" s="47"/>
      <c r="Q63" s="47"/>
      <c r="R63" s="488"/>
      <c r="S63" s="76"/>
    </row>
    <row r="64" spans="1:257" s="382" customFormat="1" ht="12.75" customHeight="1" x14ac:dyDescent="0.25">
      <c r="A64" s="370" t="s">
        <v>150</v>
      </c>
      <c r="B64" s="371" t="s">
        <v>151</v>
      </c>
      <c r="C64" s="372">
        <v>28000</v>
      </c>
      <c r="D64" s="372">
        <v>28000</v>
      </c>
      <c r="E64" s="372">
        <v>30000</v>
      </c>
      <c r="F64" s="338">
        <v>30000</v>
      </c>
      <c r="G64" s="395">
        <v>30000</v>
      </c>
      <c r="H64" s="416">
        <f>IF(N64="","",G64*(1+N64))</f>
        <v>30000</v>
      </c>
      <c r="I64" s="383">
        <v>15000</v>
      </c>
      <c r="J64" s="384">
        <f>IF(O64="","",H64*(1+O64))</f>
        <v>30000</v>
      </c>
      <c r="K64" s="384">
        <f>IF(P64="","",J64*(1+P64))</f>
        <v>30000</v>
      </c>
      <c r="L64" s="385">
        <f>IF(Q64="","",K64*(1+Q64))</f>
        <v>30000</v>
      </c>
      <c r="M64" s="376">
        <f t="shared" si="6"/>
        <v>1.7397827309224789E-2</v>
      </c>
      <c r="N64" s="377">
        <v>0</v>
      </c>
      <c r="O64" s="378">
        <v>0</v>
      </c>
      <c r="P64" s="378">
        <v>0</v>
      </c>
      <c r="Q64" s="378">
        <v>0</v>
      </c>
      <c r="R64" s="488"/>
      <c r="S64" s="380"/>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81"/>
      <c r="BR64" s="381"/>
      <c r="BS64" s="381"/>
      <c r="BT64" s="381"/>
      <c r="BU64" s="381"/>
      <c r="BV64" s="381"/>
      <c r="BW64" s="381"/>
      <c r="BX64" s="381"/>
      <c r="BY64" s="381"/>
      <c r="BZ64" s="381"/>
      <c r="CA64" s="381"/>
      <c r="CB64" s="381"/>
      <c r="CC64" s="381"/>
      <c r="CD64" s="381"/>
      <c r="CE64" s="381"/>
      <c r="CF64" s="381"/>
      <c r="CG64" s="381"/>
      <c r="CH64" s="381"/>
      <c r="CI64" s="381"/>
      <c r="CJ64" s="381"/>
      <c r="CK64" s="381"/>
      <c r="CL64" s="381"/>
      <c r="CM64" s="381"/>
      <c r="CN64" s="381"/>
      <c r="CO64" s="381"/>
      <c r="CP64" s="381"/>
      <c r="CQ64" s="381"/>
      <c r="CR64" s="381"/>
      <c r="CS64" s="381"/>
      <c r="CT64" s="381"/>
      <c r="CU64" s="381"/>
      <c r="CV64" s="381"/>
      <c r="CW64" s="381"/>
      <c r="CX64" s="381"/>
      <c r="CY64" s="381"/>
      <c r="CZ64" s="381"/>
      <c r="DA64" s="381"/>
      <c r="DB64" s="381"/>
      <c r="DC64" s="381"/>
      <c r="DD64" s="381"/>
      <c r="DE64" s="381"/>
      <c r="DF64" s="381"/>
      <c r="DG64" s="381"/>
      <c r="DH64" s="381"/>
      <c r="DI64" s="381"/>
      <c r="DJ64" s="381"/>
      <c r="DK64" s="381"/>
      <c r="DL64" s="381"/>
      <c r="DM64" s="381"/>
      <c r="DN64" s="381"/>
      <c r="DO64" s="381"/>
      <c r="DP64" s="381"/>
      <c r="DQ64" s="381"/>
      <c r="DR64" s="381"/>
      <c r="DS64" s="381"/>
      <c r="DT64" s="381"/>
      <c r="DU64" s="381"/>
      <c r="DV64" s="381"/>
      <c r="DW64" s="381"/>
      <c r="DX64" s="381"/>
      <c r="DY64" s="381"/>
      <c r="DZ64" s="381"/>
      <c r="EA64" s="381"/>
      <c r="EB64" s="381"/>
      <c r="EC64" s="381"/>
      <c r="ED64" s="381"/>
      <c r="EE64" s="381"/>
      <c r="EF64" s="381"/>
      <c r="EG64" s="381"/>
      <c r="EH64" s="381"/>
      <c r="EI64" s="381"/>
      <c r="EJ64" s="381"/>
      <c r="EK64" s="381"/>
      <c r="EL64" s="381"/>
      <c r="EM64" s="381"/>
      <c r="EN64" s="381"/>
      <c r="EO64" s="381"/>
      <c r="EP64" s="381"/>
      <c r="EQ64" s="381"/>
      <c r="ER64" s="381"/>
      <c r="ES64" s="381"/>
      <c r="ET64" s="381"/>
      <c r="EU64" s="381"/>
      <c r="EV64" s="381"/>
      <c r="EW64" s="381"/>
      <c r="EX64" s="381"/>
      <c r="EY64" s="381"/>
      <c r="EZ64" s="381"/>
      <c r="FA64" s="381"/>
      <c r="FB64" s="381"/>
      <c r="FC64" s="381"/>
      <c r="FD64" s="381"/>
      <c r="FE64" s="381"/>
      <c r="FF64" s="381"/>
      <c r="FG64" s="381"/>
      <c r="FH64" s="381"/>
      <c r="FI64" s="381"/>
      <c r="FJ64" s="381"/>
      <c r="FK64" s="381"/>
      <c r="FL64" s="381"/>
      <c r="FM64" s="381"/>
      <c r="FN64" s="381"/>
      <c r="FO64" s="381"/>
      <c r="FP64" s="381"/>
      <c r="FQ64" s="381"/>
      <c r="FR64" s="381"/>
      <c r="FS64" s="381"/>
      <c r="FT64" s="381"/>
      <c r="FU64" s="381"/>
      <c r="FV64" s="381"/>
      <c r="FW64" s="381"/>
      <c r="FX64" s="381"/>
      <c r="FY64" s="381"/>
      <c r="FZ64" s="381"/>
      <c r="GA64" s="381"/>
      <c r="GB64" s="381"/>
      <c r="GC64" s="381"/>
      <c r="GD64" s="381"/>
      <c r="GE64" s="381"/>
      <c r="GF64" s="381"/>
      <c r="GG64" s="381"/>
      <c r="GH64" s="381"/>
      <c r="GI64" s="381"/>
      <c r="GJ64" s="381"/>
      <c r="GK64" s="381"/>
      <c r="GL64" s="381"/>
      <c r="GM64" s="381"/>
      <c r="GN64" s="381"/>
      <c r="GO64" s="381"/>
      <c r="GP64" s="381"/>
      <c r="GQ64" s="381"/>
      <c r="GR64" s="381"/>
      <c r="GS64" s="381"/>
      <c r="GT64" s="381"/>
      <c r="GU64" s="381"/>
      <c r="GV64" s="381"/>
      <c r="GW64" s="381"/>
      <c r="GX64" s="381"/>
      <c r="GY64" s="381"/>
      <c r="GZ64" s="381"/>
      <c r="HA64" s="381"/>
      <c r="HB64" s="381"/>
      <c r="HC64" s="381"/>
      <c r="HD64" s="381"/>
      <c r="HE64" s="381"/>
      <c r="HF64" s="381"/>
      <c r="HG64" s="381"/>
      <c r="HH64" s="381"/>
      <c r="HI64" s="381"/>
      <c r="HJ64" s="381"/>
      <c r="HK64" s="381"/>
      <c r="HL64" s="381"/>
      <c r="HM64" s="381"/>
      <c r="HN64" s="381"/>
      <c r="HO64" s="381"/>
      <c r="HP64" s="381"/>
      <c r="HQ64" s="381"/>
      <c r="HR64" s="381"/>
      <c r="HS64" s="381"/>
      <c r="HT64" s="381"/>
      <c r="HU64" s="381"/>
      <c r="HV64" s="381"/>
      <c r="HW64" s="381"/>
      <c r="HX64" s="381"/>
      <c r="HY64" s="381"/>
      <c r="HZ64" s="381"/>
      <c r="IA64" s="381"/>
      <c r="IB64" s="381"/>
      <c r="IC64" s="381"/>
      <c r="ID64" s="381"/>
      <c r="IE64" s="381"/>
      <c r="IF64" s="381"/>
      <c r="IG64" s="381"/>
      <c r="IH64" s="381"/>
      <c r="II64" s="381"/>
      <c r="IJ64" s="381"/>
      <c r="IK64" s="381"/>
      <c r="IL64" s="381"/>
      <c r="IM64" s="381"/>
      <c r="IN64" s="381"/>
      <c r="IO64" s="381"/>
      <c r="IP64" s="381"/>
      <c r="IQ64" s="381"/>
      <c r="IR64" s="381"/>
      <c r="IS64" s="381"/>
      <c r="IT64" s="381"/>
      <c r="IU64" s="381"/>
      <c r="IV64" s="381"/>
      <c r="IW64" s="381"/>
    </row>
    <row r="65" spans="1:257" ht="12.75" customHeight="1" x14ac:dyDescent="0.25">
      <c r="A65" s="40" t="s">
        <v>152</v>
      </c>
      <c r="B65" s="49" t="s">
        <v>153</v>
      </c>
      <c r="C65" s="42">
        <v>51001</v>
      </c>
      <c r="D65" s="42">
        <v>52000</v>
      </c>
      <c r="E65" s="42">
        <v>53040</v>
      </c>
      <c r="F65" s="338">
        <v>55121</v>
      </c>
      <c r="G65" s="395">
        <v>56631</v>
      </c>
      <c r="H65" s="416">
        <v>50000</v>
      </c>
      <c r="I65" s="342">
        <v>25183</v>
      </c>
      <c r="J65" s="26">
        <v>50000</v>
      </c>
      <c r="K65" s="73">
        <f>IF(P65="","",J65*(1+P65))</f>
        <v>51000</v>
      </c>
      <c r="L65" s="74">
        <f>IF(Q65="","",K65*(1+Q65))</f>
        <v>52020</v>
      </c>
      <c r="M65" s="45">
        <f t="shared" si="6"/>
        <v>2.6523473288038835E-2</v>
      </c>
      <c r="N65" s="46"/>
      <c r="O65" s="47">
        <v>0.02</v>
      </c>
      <c r="P65" s="47">
        <v>0.02</v>
      </c>
      <c r="Q65" s="47">
        <v>0.02</v>
      </c>
      <c r="R65" s="489"/>
      <c r="S65" s="76"/>
    </row>
    <row r="66" spans="1:257" ht="12.75" customHeight="1" x14ac:dyDescent="0.25">
      <c r="A66" s="350" t="s">
        <v>346</v>
      </c>
      <c r="B66" s="49" t="s">
        <v>154</v>
      </c>
      <c r="C66" s="42"/>
      <c r="D66" s="42"/>
      <c r="E66" s="42"/>
      <c r="F66" s="338">
        <v>200</v>
      </c>
      <c r="G66" s="395">
        <v>411</v>
      </c>
      <c r="H66" s="417">
        <v>4000</v>
      </c>
      <c r="I66" s="343">
        <v>498</v>
      </c>
      <c r="J66" s="26">
        <v>3000</v>
      </c>
      <c r="K66" s="26">
        <v>2500</v>
      </c>
      <c r="L66" s="50">
        <v>2500</v>
      </c>
      <c r="M66" s="51" t="str">
        <f t="shared" si="6"/>
        <v/>
      </c>
      <c r="N66" s="46"/>
      <c r="O66" s="47"/>
      <c r="P66" s="47"/>
      <c r="Q66" s="47"/>
      <c r="R66" s="489" t="s">
        <v>155</v>
      </c>
      <c r="S66" s="76"/>
    </row>
    <row r="67" spans="1:257" s="382" customFormat="1" ht="12.75" customHeight="1" x14ac:dyDescent="0.25">
      <c r="A67" s="370" t="s">
        <v>156</v>
      </c>
      <c r="B67" s="371" t="s">
        <v>157</v>
      </c>
      <c r="C67" s="372">
        <v>30400</v>
      </c>
      <c r="D67" s="372">
        <v>26954</v>
      </c>
      <c r="E67" s="372">
        <v>29848</v>
      </c>
      <c r="F67" s="338">
        <v>27500</v>
      </c>
      <c r="G67" s="395">
        <v>30000</v>
      </c>
      <c r="H67" s="411">
        <v>30000</v>
      </c>
      <c r="I67" s="373">
        <v>15595</v>
      </c>
      <c r="J67" s="374">
        <v>30000</v>
      </c>
      <c r="K67" s="374">
        <v>30000</v>
      </c>
      <c r="L67" s="375">
        <v>30000</v>
      </c>
      <c r="M67" s="376">
        <f t="shared" si="6"/>
        <v>-3.3058303577858661E-3</v>
      </c>
      <c r="N67" s="377"/>
      <c r="O67" s="378"/>
      <c r="P67" s="378"/>
      <c r="Q67" s="378"/>
      <c r="R67" s="488"/>
      <c r="S67" s="380"/>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1"/>
      <c r="BD67" s="381"/>
      <c r="BE67" s="381"/>
      <c r="BF67" s="381"/>
      <c r="BG67" s="381"/>
      <c r="BH67" s="381"/>
      <c r="BI67" s="381"/>
      <c r="BJ67" s="381"/>
      <c r="BK67" s="381"/>
      <c r="BL67" s="381"/>
      <c r="BM67" s="381"/>
      <c r="BN67" s="381"/>
      <c r="BO67" s="381"/>
      <c r="BP67" s="381"/>
      <c r="BQ67" s="381"/>
      <c r="BR67" s="381"/>
      <c r="BS67" s="381"/>
      <c r="BT67" s="381"/>
      <c r="BU67" s="381"/>
      <c r="BV67" s="381"/>
      <c r="BW67" s="381"/>
      <c r="BX67" s="381"/>
      <c r="BY67" s="381"/>
      <c r="BZ67" s="381"/>
      <c r="CA67" s="381"/>
      <c r="CB67" s="381"/>
      <c r="CC67" s="381"/>
      <c r="CD67" s="381"/>
      <c r="CE67" s="381"/>
      <c r="CF67" s="381"/>
      <c r="CG67" s="381"/>
      <c r="CH67" s="381"/>
      <c r="CI67" s="381"/>
      <c r="CJ67" s="381"/>
      <c r="CK67" s="381"/>
      <c r="CL67" s="381"/>
      <c r="CM67" s="381"/>
      <c r="CN67" s="381"/>
      <c r="CO67" s="381"/>
      <c r="CP67" s="381"/>
      <c r="CQ67" s="381"/>
      <c r="CR67" s="381"/>
      <c r="CS67" s="381"/>
      <c r="CT67" s="381"/>
      <c r="CU67" s="381"/>
      <c r="CV67" s="381"/>
      <c r="CW67" s="381"/>
      <c r="CX67" s="381"/>
      <c r="CY67" s="381"/>
      <c r="CZ67" s="381"/>
      <c r="DA67" s="381"/>
      <c r="DB67" s="381"/>
      <c r="DC67" s="381"/>
      <c r="DD67" s="381"/>
      <c r="DE67" s="381"/>
      <c r="DF67" s="381"/>
      <c r="DG67" s="381"/>
      <c r="DH67" s="381"/>
      <c r="DI67" s="381"/>
      <c r="DJ67" s="381"/>
      <c r="DK67" s="381"/>
      <c r="DL67" s="381"/>
      <c r="DM67" s="381"/>
      <c r="DN67" s="381"/>
      <c r="DO67" s="381"/>
      <c r="DP67" s="381"/>
      <c r="DQ67" s="381"/>
      <c r="DR67" s="381"/>
      <c r="DS67" s="381"/>
      <c r="DT67" s="381"/>
      <c r="DU67" s="381"/>
      <c r="DV67" s="381"/>
      <c r="DW67" s="381"/>
      <c r="DX67" s="381"/>
      <c r="DY67" s="381"/>
      <c r="DZ67" s="381"/>
      <c r="EA67" s="381"/>
      <c r="EB67" s="381"/>
      <c r="EC67" s="381"/>
      <c r="ED67" s="381"/>
      <c r="EE67" s="381"/>
      <c r="EF67" s="381"/>
      <c r="EG67" s="381"/>
      <c r="EH67" s="381"/>
      <c r="EI67" s="381"/>
      <c r="EJ67" s="381"/>
      <c r="EK67" s="381"/>
      <c r="EL67" s="381"/>
      <c r="EM67" s="381"/>
      <c r="EN67" s="381"/>
      <c r="EO67" s="381"/>
      <c r="EP67" s="381"/>
      <c r="EQ67" s="381"/>
      <c r="ER67" s="381"/>
      <c r="ES67" s="381"/>
      <c r="ET67" s="381"/>
      <c r="EU67" s="381"/>
      <c r="EV67" s="381"/>
      <c r="EW67" s="381"/>
      <c r="EX67" s="381"/>
      <c r="EY67" s="381"/>
      <c r="EZ67" s="381"/>
      <c r="FA67" s="381"/>
      <c r="FB67" s="381"/>
      <c r="FC67" s="381"/>
      <c r="FD67" s="381"/>
      <c r="FE67" s="381"/>
      <c r="FF67" s="381"/>
      <c r="FG67" s="381"/>
      <c r="FH67" s="381"/>
      <c r="FI67" s="381"/>
      <c r="FJ67" s="381"/>
      <c r="FK67" s="381"/>
      <c r="FL67" s="381"/>
      <c r="FM67" s="381"/>
      <c r="FN67" s="381"/>
      <c r="FO67" s="381"/>
      <c r="FP67" s="381"/>
      <c r="FQ67" s="381"/>
      <c r="FR67" s="381"/>
      <c r="FS67" s="381"/>
      <c r="FT67" s="381"/>
      <c r="FU67" s="381"/>
      <c r="FV67" s="381"/>
      <c r="FW67" s="381"/>
      <c r="FX67" s="381"/>
      <c r="FY67" s="381"/>
      <c r="FZ67" s="381"/>
      <c r="GA67" s="381"/>
      <c r="GB67" s="381"/>
      <c r="GC67" s="381"/>
      <c r="GD67" s="381"/>
      <c r="GE67" s="381"/>
      <c r="GF67" s="381"/>
      <c r="GG67" s="381"/>
      <c r="GH67" s="381"/>
      <c r="GI67" s="381"/>
      <c r="GJ67" s="381"/>
      <c r="GK67" s="381"/>
      <c r="GL67" s="381"/>
      <c r="GM67" s="381"/>
      <c r="GN67" s="381"/>
      <c r="GO67" s="381"/>
      <c r="GP67" s="381"/>
      <c r="GQ67" s="381"/>
      <c r="GR67" s="381"/>
      <c r="GS67" s="381"/>
      <c r="GT67" s="381"/>
      <c r="GU67" s="381"/>
      <c r="GV67" s="381"/>
      <c r="GW67" s="381"/>
      <c r="GX67" s="381"/>
      <c r="GY67" s="381"/>
      <c r="GZ67" s="381"/>
      <c r="HA67" s="381"/>
      <c r="HB67" s="381"/>
      <c r="HC67" s="381"/>
      <c r="HD67" s="381"/>
      <c r="HE67" s="381"/>
      <c r="HF67" s="381"/>
      <c r="HG67" s="381"/>
      <c r="HH67" s="381"/>
      <c r="HI67" s="381"/>
      <c r="HJ67" s="381"/>
      <c r="HK67" s="381"/>
      <c r="HL67" s="381"/>
      <c r="HM67" s="381"/>
      <c r="HN67" s="381"/>
      <c r="HO67" s="381"/>
      <c r="HP67" s="381"/>
      <c r="HQ67" s="381"/>
      <c r="HR67" s="381"/>
      <c r="HS67" s="381"/>
      <c r="HT67" s="381"/>
      <c r="HU67" s="381"/>
      <c r="HV67" s="381"/>
      <c r="HW67" s="381"/>
      <c r="HX67" s="381"/>
      <c r="HY67" s="381"/>
      <c r="HZ67" s="381"/>
      <c r="IA67" s="381"/>
      <c r="IB67" s="381"/>
      <c r="IC67" s="381"/>
      <c r="ID67" s="381"/>
      <c r="IE67" s="381"/>
      <c r="IF67" s="381"/>
      <c r="IG67" s="381"/>
      <c r="IH67" s="381"/>
      <c r="II67" s="381"/>
      <c r="IJ67" s="381"/>
      <c r="IK67" s="381"/>
      <c r="IL67" s="381"/>
      <c r="IM67" s="381"/>
      <c r="IN67" s="381"/>
      <c r="IO67" s="381"/>
      <c r="IP67" s="381"/>
      <c r="IQ67" s="381"/>
      <c r="IR67" s="381"/>
      <c r="IS67" s="381"/>
      <c r="IT67" s="381"/>
      <c r="IU67" s="381"/>
      <c r="IV67" s="381"/>
      <c r="IW67" s="381"/>
    </row>
    <row r="68" spans="1:257" ht="12.75" customHeight="1" x14ac:dyDescent="0.25">
      <c r="A68" s="40" t="s">
        <v>158</v>
      </c>
      <c r="B68" s="49" t="s">
        <v>159</v>
      </c>
      <c r="C68" s="42">
        <v>38047</v>
      </c>
      <c r="D68" s="42">
        <v>49989</v>
      </c>
      <c r="E68" s="42">
        <v>55976</v>
      </c>
      <c r="F68" s="338">
        <v>50000</v>
      </c>
      <c r="G68" s="395">
        <v>50000</v>
      </c>
      <c r="H68" s="411">
        <v>50000</v>
      </c>
      <c r="I68" s="142">
        <v>1465</v>
      </c>
      <c r="J68" s="73">
        <v>45000</v>
      </c>
      <c r="K68" s="73">
        <f>IF(P68="","",J68*(1+P68))</f>
        <v>45450</v>
      </c>
      <c r="L68" s="74">
        <f>IF(Q68="","",K68*(1+Q68))</f>
        <v>45904.5</v>
      </c>
      <c r="M68" s="45">
        <f t="shared" si="6"/>
        <v>7.0686671775737953E-2</v>
      </c>
      <c r="N68" s="46"/>
      <c r="O68" s="47">
        <v>0.01</v>
      </c>
      <c r="P68" s="47">
        <v>0.01</v>
      </c>
      <c r="Q68" s="47">
        <v>0.01</v>
      </c>
      <c r="R68" s="489" t="s">
        <v>160</v>
      </c>
      <c r="S68" s="76"/>
    </row>
    <row r="69" spans="1:257" ht="12.75" customHeight="1" x14ac:dyDescent="0.25">
      <c r="A69" s="40" t="s">
        <v>161</v>
      </c>
      <c r="B69" s="49" t="s">
        <v>162</v>
      </c>
      <c r="C69" s="42">
        <v>1000</v>
      </c>
      <c r="D69" s="42">
        <v>1000</v>
      </c>
      <c r="E69" s="42">
        <v>1000</v>
      </c>
      <c r="F69" s="338">
        <v>1000</v>
      </c>
      <c r="G69" s="395">
        <v>1000</v>
      </c>
      <c r="H69" s="411">
        <v>1000</v>
      </c>
      <c r="I69" s="142">
        <v>1000</v>
      </c>
      <c r="J69" s="26">
        <v>1000</v>
      </c>
      <c r="K69" s="26">
        <v>1000</v>
      </c>
      <c r="L69" s="50">
        <v>1000</v>
      </c>
      <c r="M69" s="45">
        <f t="shared" si="6"/>
        <v>0</v>
      </c>
      <c r="N69" s="46"/>
      <c r="O69" s="47"/>
      <c r="P69" s="47"/>
      <c r="Q69" s="47"/>
      <c r="R69" s="488"/>
      <c r="S69" s="76"/>
    </row>
    <row r="70" spans="1:257" ht="12.75" customHeight="1" x14ac:dyDescent="0.25">
      <c r="A70" s="40" t="s">
        <v>163</v>
      </c>
      <c r="B70" s="49" t="s">
        <v>82</v>
      </c>
      <c r="C70" s="42">
        <v>11970</v>
      </c>
      <c r="D70" s="42">
        <v>11775</v>
      </c>
      <c r="E70" s="42">
        <v>11725</v>
      </c>
      <c r="F70" s="338">
        <v>8930</v>
      </c>
      <c r="G70" s="395">
        <v>18225</v>
      </c>
      <c r="H70" s="411">
        <v>15000</v>
      </c>
      <c r="I70" s="142">
        <v>7465</v>
      </c>
      <c r="J70" s="26">
        <v>15000</v>
      </c>
      <c r="K70" s="26">
        <v>15000</v>
      </c>
      <c r="L70" s="50">
        <v>16000</v>
      </c>
      <c r="M70" s="45">
        <f t="shared" si="6"/>
        <v>0.11081912051014586</v>
      </c>
      <c r="N70" s="46"/>
      <c r="O70" s="47"/>
      <c r="P70" s="47"/>
      <c r="Q70" s="47"/>
      <c r="R70" s="488"/>
      <c r="S70" s="76"/>
    </row>
    <row r="71" spans="1:257" ht="12.75" customHeight="1" x14ac:dyDescent="0.25">
      <c r="A71" s="40" t="s">
        <v>164</v>
      </c>
      <c r="B71" s="49" t="s">
        <v>165</v>
      </c>
      <c r="C71" s="42">
        <v>0</v>
      </c>
      <c r="D71" s="42">
        <v>0</v>
      </c>
      <c r="E71" s="42">
        <v>0</v>
      </c>
      <c r="F71" s="338">
        <v>0</v>
      </c>
      <c r="G71" s="395">
        <v>2500</v>
      </c>
      <c r="H71" s="411">
        <v>5000</v>
      </c>
      <c r="I71" s="142">
        <v>0</v>
      </c>
      <c r="J71" s="26">
        <v>5000</v>
      </c>
      <c r="K71" s="26">
        <v>5000</v>
      </c>
      <c r="L71" s="50">
        <v>5000</v>
      </c>
      <c r="M71" s="51" t="str">
        <f t="shared" si="6"/>
        <v>N/A</v>
      </c>
      <c r="N71" s="46"/>
      <c r="O71" s="47"/>
      <c r="P71" s="47"/>
      <c r="Q71" s="47"/>
      <c r="R71" s="489" t="s">
        <v>166</v>
      </c>
      <c r="S71" s="76"/>
    </row>
    <row r="72" spans="1:257" ht="12.75" customHeight="1" x14ac:dyDescent="0.25">
      <c r="A72" s="40" t="s">
        <v>167</v>
      </c>
      <c r="B72" s="49" t="s">
        <v>168</v>
      </c>
      <c r="C72" s="42">
        <v>92478</v>
      </c>
      <c r="D72" s="42">
        <v>89606</v>
      </c>
      <c r="E72" s="42">
        <v>91755</v>
      </c>
      <c r="F72" s="338">
        <v>107124</v>
      </c>
      <c r="G72" s="395">
        <v>96388</v>
      </c>
      <c r="H72" s="417">
        <v>130000</v>
      </c>
      <c r="I72" s="343">
        <v>49152</v>
      </c>
      <c r="J72" s="73">
        <v>125000</v>
      </c>
      <c r="K72" s="73">
        <f>IF(P72="","",J72*(1+P72))</f>
        <v>127500</v>
      </c>
      <c r="L72" s="74">
        <f>IF(Q72="","",K72*(1+Q72))</f>
        <v>130050</v>
      </c>
      <c r="M72" s="45">
        <f t="shared" si="6"/>
        <v>1.0406508495143019E-2</v>
      </c>
      <c r="N72" s="46">
        <v>0.02</v>
      </c>
      <c r="O72" s="47">
        <v>0.02</v>
      </c>
      <c r="P72" s="47">
        <v>0.02</v>
      </c>
      <c r="Q72" s="47">
        <v>0.02</v>
      </c>
      <c r="R72" s="489" t="s">
        <v>169</v>
      </c>
      <c r="S72" s="76"/>
    </row>
    <row r="73" spans="1:257" ht="12.75" customHeight="1" x14ac:dyDescent="0.25">
      <c r="A73" s="40" t="s">
        <v>170</v>
      </c>
      <c r="B73" s="49" t="s">
        <v>171</v>
      </c>
      <c r="C73" s="42">
        <v>32292</v>
      </c>
      <c r="D73" s="42">
        <v>0</v>
      </c>
      <c r="E73" s="42">
        <v>0</v>
      </c>
      <c r="F73" s="338">
        <v>54388</v>
      </c>
      <c r="G73" s="395">
        <v>3989</v>
      </c>
      <c r="H73" s="411">
        <v>15000</v>
      </c>
      <c r="I73" s="142">
        <v>0</v>
      </c>
      <c r="J73" s="26">
        <v>20000</v>
      </c>
      <c r="K73" s="26">
        <v>5000</v>
      </c>
      <c r="L73" s="50">
        <v>5000</v>
      </c>
      <c r="M73" s="45">
        <f t="shared" si="6"/>
        <v>-0.40715348243473093</v>
      </c>
      <c r="N73" s="46"/>
      <c r="O73" s="47"/>
      <c r="P73" s="47"/>
      <c r="Q73" s="47"/>
      <c r="R73" s="489"/>
      <c r="S73" s="76"/>
    </row>
    <row r="74" spans="1:257" ht="12.75" customHeight="1" x14ac:dyDescent="0.25">
      <c r="A74" s="40" t="s">
        <v>172</v>
      </c>
      <c r="B74" s="49" t="s">
        <v>173</v>
      </c>
      <c r="C74" s="42">
        <v>97009</v>
      </c>
      <c r="D74" s="42">
        <v>55075</v>
      </c>
      <c r="E74" s="42">
        <v>49470</v>
      </c>
      <c r="F74" s="338">
        <v>79460</v>
      </c>
      <c r="G74" s="395">
        <v>166146</v>
      </c>
      <c r="H74" s="411">
        <v>75000</v>
      </c>
      <c r="I74" s="142">
        <v>15005</v>
      </c>
      <c r="J74" s="26">
        <v>55000</v>
      </c>
      <c r="K74" s="26">
        <v>55000</v>
      </c>
      <c r="L74" s="50">
        <v>55000</v>
      </c>
      <c r="M74" s="45">
        <f t="shared" si="6"/>
        <v>0.14398272296902093</v>
      </c>
      <c r="N74" s="46"/>
      <c r="O74" s="47"/>
      <c r="P74" s="47"/>
      <c r="Q74" s="47"/>
      <c r="R74" s="489" t="s">
        <v>174</v>
      </c>
      <c r="S74" s="76"/>
    </row>
    <row r="75" spans="1:257" ht="12.75" customHeight="1" x14ac:dyDescent="0.25">
      <c r="A75" s="40" t="s">
        <v>175</v>
      </c>
      <c r="B75" s="49" t="s">
        <v>176</v>
      </c>
      <c r="C75" s="42">
        <v>26785</v>
      </c>
      <c r="D75" s="42">
        <v>27001</v>
      </c>
      <c r="E75" s="42">
        <v>26406</v>
      </c>
      <c r="F75" s="338">
        <v>25148</v>
      </c>
      <c r="G75" s="395">
        <v>30657</v>
      </c>
      <c r="H75" s="417">
        <v>38994</v>
      </c>
      <c r="I75" s="343">
        <v>870</v>
      </c>
      <c r="J75" s="73">
        <f>IF(O75="","",H75*(1+O75))</f>
        <v>40553.760000000002</v>
      </c>
      <c r="K75" s="73">
        <f>IF(P75="","",J75*(1+P75))</f>
        <v>42175.910400000001</v>
      </c>
      <c r="L75" s="74">
        <f>IF(Q75="","",K75*(1+Q75))</f>
        <v>43862.946816000003</v>
      </c>
      <c r="M75" s="45">
        <f t="shared" si="6"/>
        <v>3.4330903887000108E-2</v>
      </c>
      <c r="N75" s="46">
        <v>0.04</v>
      </c>
      <c r="O75" s="47">
        <v>0.04</v>
      </c>
      <c r="P75" s="47">
        <v>0.04</v>
      </c>
      <c r="Q75" s="47">
        <v>0.04</v>
      </c>
      <c r="R75" s="489" t="s">
        <v>177</v>
      </c>
      <c r="S75" s="76"/>
    </row>
    <row r="76" spans="1:257" ht="12.75" customHeight="1" x14ac:dyDescent="0.25">
      <c r="A76" s="40" t="s">
        <v>178</v>
      </c>
      <c r="B76" s="49" t="s">
        <v>179</v>
      </c>
      <c r="C76" s="42">
        <v>8502</v>
      </c>
      <c r="D76" s="42">
        <v>7061</v>
      </c>
      <c r="E76" s="42">
        <v>8156</v>
      </c>
      <c r="F76" s="338">
        <v>5639</v>
      </c>
      <c r="G76" s="395">
        <v>9234</v>
      </c>
      <c r="H76" s="411">
        <v>12517</v>
      </c>
      <c r="I76" s="142">
        <v>3840</v>
      </c>
      <c r="J76" s="26">
        <v>12500</v>
      </c>
      <c r="K76" s="26">
        <v>12500</v>
      </c>
      <c r="L76" s="50">
        <v>12500</v>
      </c>
      <c r="M76" s="45">
        <f t="shared" si="6"/>
        <v>2.0862362504018517E-2</v>
      </c>
      <c r="N76" s="46"/>
      <c r="O76" s="47"/>
      <c r="P76" s="47"/>
      <c r="Q76" s="47"/>
      <c r="R76" s="488"/>
      <c r="S76" s="76"/>
    </row>
    <row r="77" spans="1:257" ht="12.75" customHeight="1" x14ac:dyDescent="0.25">
      <c r="A77" s="40" t="s">
        <v>180</v>
      </c>
      <c r="B77" s="49" t="s">
        <v>181</v>
      </c>
      <c r="C77" s="42">
        <v>2000</v>
      </c>
      <c r="D77" s="42">
        <v>2000</v>
      </c>
      <c r="E77" s="42">
        <v>2040</v>
      </c>
      <c r="F77" s="338">
        <v>1913</v>
      </c>
      <c r="G77" s="395">
        <v>2143</v>
      </c>
      <c r="H77" s="416">
        <f>IF(N77="","",G77*(1+N77))</f>
        <v>2185.86</v>
      </c>
      <c r="I77" s="342">
        <v>1093</v>
      </c>
      <c r="J77" s="73">
        <f>IF(O77="","",H77*(1+O77))</f>
        <v>2229.5772000000002</v>
      </c>
      <c r="K77" s="73">
        <f>IF(P77="","",J77*(1+P77))</f>
        <v>2274.1687440000001</v>
      </c>
      <c r="L77" s="74">
        <f>IF(Q77="","",K77*(1+Q77))</f>
        <v>2319.6521188800002</v>
      </c>
      <c r="M77" s="45">
        <f t="shared" si="6"/>
        <v>1.7414783515780741E-2</v>
      </c>
      <c r="N77" s="46">
        <v>0.02</v>
      </c>
      <c r="O77" s="47">
        <v>0.02</v>
      </c>
      <c r="P77" s="47">
        <v>0.02</v>
      </c>
      <c r="Q77" s="47">
        <v>0.02</v>
      </c>
      <c r="R77" s="488"/>
      <c r="S77" s="76"/>
    </row>
    <row r="78" spans="1:257" ht="12.75" customHeight="1" x14ac:dyDescent="0.25">
      <c r="A78" s="40" t="s">
        <v>182</v>
      </c>
      <c r="B78" s="49" t="s">
        <v>183</v>
      </c>
      <c r="C78" s="42">
        <v>266</v>
      </c>
      <c r="D78" s="42">
        <v>255</v>
      </c>
      <c r="E78" s="42">
        <v>482</v>
      </c>
      <c r="F78" s="338">
        <v>412</v>
      </c>
      <c r="G78" s="395">
        <v>671</v>
      </c>
      <c r="H78" s="411">
        <v>600</v>
      </c>
      <c r="I78" s="142">
        <v>0</v>
      </c>
      <c r="J78" s="26">
        <v>500</v>
      </c>
      <c r="K78" s="26">
        <v>700</v>
      </c>
      <c r="L78" s="50">
        <v>700</v>
      </c>
      <c r="M78" s="45">
        <f t="shared" si="6"/>
        <v>0.26026019932882316</v>
      </c>
      <c r="N78" s="46"/>
      <c r="O78" s="47"/>
      <c r="P78" s="47"/>
      <c r="Q78" s="47"/>
      <c r="R78" s="489"/>
      <c r="S78" s="76"/>
    </row>
    <row r="79" spans="1:257" ht="12.75" customHeight="1" x14ac:dyDescent="0.25">
      <c r="A79" s="40" t="s">
        <v>184</v>
      </c>
      <c r="B79" s="49" t="s">
        <v>185</v>
      </c>
      <c r="C79" s="42">
        <v>800</v>
      </c>
      <c r="D79" s="42">
        <v>800</v>
      </c>
      <c r="E79" s="42">
        <v>800</v>
      </c>
      <c r="F79" s="338">
        <v>800</v>
      </c>
      <c r="G79" s="395">
        <v>800</v>
      </c>
      <c r="H79" s="411">
        <v>900</v>
      </c>
      <c r="I79" s="142">
        <v>0</v>
      </c>
      <c r="J79" s="26">
        <v>0</v>
      </c>
      <c r="K79" s="26">
        <v>900</v>
      </c>
      <c r="L79" s="50">
        <v>900</v>
      </c>
      <c r="M79" s="45">
        <f t="shared" si="6"/>
        <v>0</v>
      </c>
      <c r="N79" s="46"/>
      <c r="O79" s="47"/>
      <c r="P79" s="47"/>
      <c r="Q79" s="47"/>
      <c r="R79" s="489"/>
      <c r="S79" s="76"/>
    </row>
    <row r="80" spans="1:257" ht="12.75" customHeight="1" x14ac:dyDescent="0.25">
      <c r="A80" s="40" t="s">
        <v>186</v>
      </c>
      <c r="B80" s="49" t="s">
        <v>187</v>
      </c>
      <c r="C80" s="42">
        <v>11878</v>
      </c>
      <c r="D80" s="42">
        <v>11878</v>
      </c>
      <c r="E80" s="42">
        <v>12116</v>
      </c>
      <c r="F80" s="338">
        <v>12358</v>
      </c>
      <c r="G80" s="395">
        <v>12728</v>
      </c>
      <c r="H80" s="411">
        <v>12982</v>
      </c>
      <c r="I80" s="142">
        <v>6492</v>
      </c>
      <c r="J80" s="26">
        <v>13609</v>
      </c>
      <c r="K80" s="26"/>
      <c r="L80" s="50"/>
      <c r="M80" s="45">
        <f t="shared" si="6"/>
        <v>1.7429232309873699E-2</v>
      </c>
      <c r="N80" s="46">
        <v>0.02</v>
      </c>
      <c r="O80" s="47">
        <v>0.02</v>
      </c>
      <c r="P80" s="47">
        <v>0.02</v>
      </c>
      <c r="Q80" s="47">
        <v>0.02</v>
      </c>
      <c r="R80" s="488"/>
      <c r="S80" s="76"/>
    </row>
    <row r="81" spans="1:19" ht="12.75" customHeight="1" x14ac:dyDescent="0.25">
      <c r="A81" s="40" t="s">
        <v>188</v>
      </c>
      <c r="B81" s="49" t="s">
        <v>189</v>
      </c>
      <c r="C81" s="42">
        <v>1740</v>
      </c>
      <c r="D81" s="42">
        <v>475</v>
      </c>
      <c r="E81" s="42">
        <v>1598</v>
      </c>
      <c r="F81" s="338">
        <v>8891</v>
      </c>
      <c r="G81" s="395">
        <v>1517</v>
      </c>
      <c r="H81" s="411">
        <v>3000</v>
      </c>
      <c r="I81" s="142">
        <v>1032</v>
      </c>
      <c r="J81" s="26">
        <v>2000</v>
      </c>
      <c r="K81" s="26">
        <v>3000</v>
      </c>
      <c r="L81" s="50">
        <v>3000</v>
      </c>
      <c r="M81" s="45">
        <f t="shared" si="6"/>
        <v>-3.3706444463321383E-2</v>
      </c>
      <c r="N81" s="46"/>
      <c r="O81" s="47"/>
      <c r="P81" s="47"/>
      <c r="Q81" s="47"/>
      <c r="R81" s="488"/>
      <c r="S81" s="76"/>
    </row>
    <row r="82" spans="1:19" ht="12.75" customHeight="1" x14ac:dyDescent="0.25">
      <c r="A82" s="40" t="s">
        <v>190</v>
      </c>
      <c r="B82" s="49" t="s">
        <v>191</v>
      </c>
      <c r="C82" s="42">
        <v>2422</v>
      </c>
      <c r="D82" s="42">
        <v>1623</v>
      </c>
      <c r="E82" s="42">
        <v>1442</v>
      </c>
      <c r="F82" s="338">
        <v>1570</v>
      </c>
      <c r="G82" s="395">
        <v>1313</v>
      </c>
      <c r="H82" s="411">
        <v>3000</v>
      </c>
      <c r="I82" s="142">
        <v>147</v>
      </c>
      <c r="J82" s="26">
        <v>3000</v>
      </c>
      <c r="K82" s="26">
        <v>3000</v>
      </c>
      <c r="L82" s="50">
        <v>3000</v>
      </c>
      <c r="M82" s="45">
        <f t="shared" si="6"/>
        <v>-0.14193014133449045</v>
      </c>
      <c r="N82" s="46"/>
      <c r="O82" s="47"/>
      <c r="P82" s="47"/>
      <c r="Q82" s="47"/>
      <c r="R82" s="488"/>
      <c r="S82" s="76"/>
    </row>
    <row r="83" spans="1:19" ht="12.75" customHeight="1" x14ac:dyDescent="0.25">
      <c r="A83" s="40" t="s">
        <v>192</v>
      </c>
      <c r="B83" s="49" t="s">
        <v>193</v>
      </c>
      <c r="C83" s="42">
        <v>3494</v>
      </c>
      <c r="D83" s="42">
        <v>3252</v>
      </c>
      <c r="E83" s="42">
        <v>4439</v>
      </c>
      <c r="F83" s="338">
        <v>1867</v>
      </c>
      <c r="G83" s="395">
        <v>2218</v>
      </c>
      <c r="H83" s="411">
        <v>5000</v>
      </c>
      <c r="I83" s="142">
        <v>120</v>
      </c>
      <c r="J83" s="26">
        <v>2500</v>
      </c>
      <c r="K83" s="26">
        <v>5000</v>
      </c>
      <c r="L83" s="50">
        <v>5000</v>
      </c>
      <c r="M83" s="45">
        <f t="shared" si="6"/>
        <v>-0.10739429083087493</v>
      </c>
      <c r="N83" s="46"/>
      <c r="O83" s="47"/>
      <c r="P83" s="47"/>
      <c r="Q83" s="47"/>
      <c r="R83" s="488"/>
      <c r="S83" s="76"/>
    </row>
    <row r="84" spans="1:19" ht="12.75" customHeight="1" x14ac:dyDescent="0.25">
      <c r="A84" s="40" t="s">
        <v>194</v>
      </c>
      <c r="B84" s="49" t="s">
        <v>195</v>
      </c>
      <c r="C84" s="42">
        <v>0</v>
      </c>
      <c r="D84" s="42">
        <v>0</v>
      </c>
      <c r="E84" s="42">
        <v>0</v>
      </c>
      <c r="F84" s="338">
        <v>0</v>
      </c>
      <c r="G84" s="395">
        <v>0</v>
      </c>
      <c r="H84" s="411">
        <v>0</v>
      </c>
      <c r="I84" s="340"/>
      <c r="J84" s="26">
        <v>0</v>
      </c>
      <c r="K84" s="26">
        <v>0</v>
      </c>
      <c r="L84" s="56" t="s">
        <v>196</v>
      </c>
      <c r="M84" s="51" t="str">
        <f t="shared" si="6"/>
        <v>N/A</v>
      </c>
      <c r="N84" s="46"/>
      <c r="O84" s="47"/>
      <c r="P84" s="47"/>
      <c r="Q84" s="47"/>
      <c r="R84" s="488"/>
      <c r="S84" s="76"/>
    </row>
    <row r="85" spans="1:19" ht="12.75" customHeight="1" x14ac:dyDescent="0.25">
      <c r="A85" s="40" t="s">
        <v>197</v>
      </c>
      <c r="B85" s="49" t="s">
        <v>198</v>
      </c>
      <c r="C85" s="42">
        <v>12189</v>
      </c>
      <c r="D85" s="42">
        <v>10991</v>
      </c>
      <c r="E85" s="42">
        <v>12283</v>
      </c>
      <c r="F85" s="338">
        <v>12021</v>
      </c>
      <c r="G85" s="395">
        <v>16134</v>
      </c>
      <c r="H85" s="421">
        <v>5952</v>
      </c>
      <c r="I85" s="366">
        <v>14000</v>
      </c>
      <c r="J85" s="26">
        <v>12954</v>
      </c>
      <c r="K85" s="26">
        <v>13213</v>
      </c>
      <c r="L85" s="56" t="s">
        <v>199</v>
      </c>
      <c r="M85" s="45">
        <f t="shared" si="6"/>
        <v>7.2614080802930747E-2</v>
      </c>
      <c r="N85" s="46"/>
      <c r="O85" s="47">
        <v>0.02</v>
      </c>
      <c r="P85" s="47">
        <v>0.02</v>
      </c>
      <c r="Q85" s="47">
        <v>0.02</v>
      </c>
      <c r="R85" s="488"/>
      <c r="S85" s="76"/>
    </row>
    <row r="86" spans="1:19" ht="12.75" customHeight="1" x14ac:dyDescent="0.25">
      <c r="A86" s="40" t="s">
        <v>200</v>
      </c>
      <c r="B86" s="49" t="s">
        <v>201</v>
      </c>
      <c r="C86" s="42">
        <v>14454</v>
      </c>
      <c r="D86" s="42">
        <v>15594</v>
      </c>
      <c r="E86" s="42">
        <v>15847</v>
      </c>
      <c r="F86" s="338">
        <v>16925</v>
      </c>
      <c r="G86" s="395">
        <v>18263</v>
      </c>
      <c r="H86" s="411">
        <v>20467</v>
      </c>
      <c r="I86" s="142">
        <v>10197</v>
      </c>
      <c r="J86" s="26">
        <v>22048</v>
      </c>
      <c r="K86" s="26">
        <v>23628</v>
      </c>
      <c r="L86" s="50">
        <v>25259</v>
      </c>
      <c r="M86" s="45">
        <f t="shared" si="6"/>
        <v>6.0220060250635532E-2</v>
      </c>
      <c r="N86" s="46"/>
      <c r="O86" s="77" t="s">
        <v>202</v>
      </c>
      <c r="P86" s="47"/>
      <c r="Q86" s="47"/>
      <c r="R86" s="489" t="s">
        <v>203</v>
      </c>
      <c r="S86" s="76"/>
    </row>
    <row r="87" spans="1:19" ht="12.75" customHeight="1" x14ac:dyDescent="0.25">
      <c r="A87" s="40" t="s">
        <v>204</v>
      </c>
      <c r="B87" s="49" t="s">
        <v>205</v>
      </c>
      <c r="C87" s="42">
        <v>54751</v>
      </c>
      <c r="D87" s="42">
        <v>44419</v>
      </c>
      <c r="E87" s="42">
        <v>48814</v>
      </c>
      <c r="F87" s="338">
        <v>54397</v>
      </c>
      <c r="G87" s="395">
        <v>74216</v>
      </c>
      <c r="H87" s="411">
        <v>58713</v>
      </c>
      <c r="I87" s="142">
        <v>27543</v>
      </c>
      <c r="J87" s="26">
        <v>65000</v>
      </c>
      <c r="K87" s="26">
        <v>74672</v>
      </c>
      <c r="L87" s="50">
        <v>82139</v>
      </c>
      <c r="M87" s="45">
        <f t="shared" si="6"/>
        <v>7.9012241830761942E-2</v>
      </c>
      <c r="N87" s="46">
        <v>0.1</v>
      </c>
      <c r="O87" s="47">
        <v>0.1</v>
      </c>
      <c r="P87" s="47">
        <v>0.1</v>
      </c>
      <c r="Q87" s="47">
        <v>0.1</v>
      </c>
      <c r="R87" s="489" t="s">
        <v>206</v>
      </c>
      <c r="S87" s="76"/>
    </row>
    <row r="88" spans="1:19" ht="12.75" customHeight="1" x14ac:dyDescent="0.25">
      <c r="A88" s="40" t="s">
        <v>207</v>
      </c>
      <c r="B88" s="49" t="s">
        <v>208</v>
      </c>
      <c r="C88" s="42">
        <v>0</v>
      </c>
      <c r="D88" s="42">
        <v>0</v>
      </c>
      <c r="E88" s="42">
        <v>0</v>
      </c>
      <c r="F88" s="338">
        <v>0</v>
      </c>
      <c r="G88" s="395">
        <v>0</v>
      </c>
      <c r="H88" s="411">
        <v>3000</v>
      </c>
      <c r="I88" s="142">
        <v>553</v>
      </c>
      <c r="J88" s="26">
        <v>2000</v>
      </c>
      <c r="K88" s="26">
        <v>3000</v>
      </c>
      <c r="L88" s="56" t="s">
        <v>209</v>
      </c>
      <c r="M88" s="82"/>
      <c r="N88" s="46"/>
      <c r="O88" s="47"/>
      <c r="P88" s="47"/>
      <c r="Q88" s="47"/>
      <c r="R88" s="489" t="s">
        <v>210</v>
      </c>
      <c r="S88" s="76"/>
    </row>
    <row r="89" spans="1:19" ht="12.75" customHeight="1" x14ac:dyDescent="0.25">
      <c r="A89" s="40" t="s">
        <v>211</v>
      </c>
      <c r="B89" s="49" t="s">
        <v>212</v>
      </c>
      <c r="C89" s="42"/>
      <c r="D89" s="42"/>
      <c r="E89" s="42"/>
      <c r="F89" s="338"/>
      <c r="G89" s="395">
        <v>0</v>
      </c>
      <c r="H89" s="412">
        <v>0</v>
      </c>
      <c r="I89" s="366">
        <v>0</v>
      </c>
      <c r="J89" s="367">
        <v>0</v>
      </c>
      <c r="K89" s="40"/>
      <c r="L89" s="56"/>
      <c r="M89" s="51" t="str">
        <f t="shared" ref="M89:M103" si="7">IF(C89="","",IF(AND(G89&gt;=0,G89&lt;&gt;"",C89&gt;0),(G89/C89)^(1/4)-1,IF(AND(F89&gt;=0,C89&gt;0),(F89/C89)^(1/3)-1,"N/A")))</f>
        <v/>
      </c>
      <c r="N89" s="46"/>
      <c r="O89" s="47"/>
      <c r="P89" s="47"/>
      <c r="Q89" s="47"/>
      <c r="R89" s="488"/>
      <c r="S89" s="76"/>
    </row>
    <row r="90" spans="1:19" ht="12.75" customHeight="1" x14ac:dyDescent="0.25">
      <c r="A90" s="40" t="s">
        <v>213</v>
      </c>
      <c r="B90" s="49" t="s">
        <v>214</v>
      </c>
      <c r="C90" s="42"/>
      <c r="D90" s="42"/>
      <c r="E90" s="42"/>
      <c r="F90" s="338"/>
      <c r="G90" s="395">
        <v>0</v>
      </c>
      <c r="H90" s="412">
        <v>0</v>
      </c>
      <c r="I90" s="366">
        <v>0</v>
      </c>
      <c r="J90" s="367">
        <v>0</v>
      </c>
      <c r="K90" s="40"/>
      <c r="L90" s="56"/>
      <c r="M90" s="51" t="str">
        <f t="shared" si="7"/>
        <v/>
      </c>
      <c r="N90" s="46"/>
      <c r="O90" s="47"/>
      <c r="P90" s="47"/>
      <c r="Q90" s="47"/>
      <c r="R90" s="488"/>
      <c r="S90" s="76"/>
    </row>
    <row r="91" spans="1:19" ht="12.75" customHeight="1" x14ac:dyDescent="0.25">
      <c r="A91" s="40" t="s">
        <v>215</v>
      </c>
      <c r="B91" s="49" t="s">
        <v>216</v>
      </c>
      <c r="C91" s="42"/>
      <c r="D91" s="42"/>
      <c r="E91" s="42"/>
      <c r="F91" s="338"/>
      <c r="G91" s="395">
        <v>0</v>
      </c>
      <c r="H91" s="412">
        <v>0</v>
      </c>
      <c r="I91" s="366">
        <v>0</v>
      </c>
      <c r="J91" s="367">
        <v>0</v>
      </c>
      <c r="K91" s="40"/>
      <c r="L91" s="56"/>
      <c r="M91" s="51" t="str">
        <f t="shared" si="7"/>
        <v/>
      </c>
      <c r="N91" s="46"/>
      <c r="O91" s="47"/>
      <c r="P91" s="47"/>
      <c r="Q91" s="47"/>
      <c r="R91" s="488"/>
      <c r="S91" s="76"/>
    </row>
    <row r="92" spans="1:19" ht="12.75" customHeight="1" x14ac:dyDescent="0.25">
      <c r="A92" s="40" t="s">
        <v>217</v>
      </c>
      <c r="B92" s="49" t="s">
        <v>218</v>
      </c>
      <c r="C92" s="42">
        <v>11000</v>
      </c>
      <c r="D92" s="42">
        <v>11000</v>
      </c>
      <c r="E92" s="42">
        <v>22000</v>
      </c>
      <c r="F92" s="338">
        <v>48500</v>
      </c>
      <c r="G92" s="395">
        <v>29000</v>
      </c>
      <c r="H92" s="411">
        <v>29500</v>
      </c>
      <c r="I92" s="142">
        <v>17258</v>
      </c>
      <c r="J92" s="26">
        <v>32000</v>
      </c>
      <c r="K92" s="26"/>
      <c r="L92" s="50"/>
      <c r="M92" s="45">
        <f t="shared" si="7"/>
        <v>0.27424027631054626</v>
      </c>
      <c r="N92" s="46"/>
      <c r="O92" s="47"/>
      <c r="P92" s="47"/>
      <c r="Q92" s="47"/>
      <c r="R92" s="489" t="s">
        <v>219</v>
      </c>
      <c r="S92" s="76"/>
    </row>
    <row r="93" spans="1:19" ht="12.75" customHeight="1" x14ac:dyDescent="0.25">
      <c r="A93" s="40" t="s">
        <v>220</v>
      </c>
      <c r="B93" s="49" t="s">
        <v>221</v>
      </c>
      <c r="C93" s="42">
        <v>36187</v>
      </c>
      <c r="D93" s="42">
        <v>62797</v>
      </c>
      <c r="E93" s="42">
        <v>46180</v>
      </c>
      <c r="F93" s="338">
        <v>41906</v>
      </c>
      <c r="G93" s="395">
        <v>45430</v>
      </c>
      <c r="H93" s="411">
        <v>50000</v>
      </c>
      <c r="I93" s="142">
        <v>42467</v>
      </c>
      <c r="J93" s="26">
        <v>53000</v>
      </c>
      <c r="K93" s="40" t="s">
        <v>222</v>
      </c>
      <c r="L93" s="56" t="s">
        <v>223</v>
      </c>
      <c r="M93" s="45">
        <f t="shared" si="7"/>
        <v>5.8516273262793517E-2</v>
      </c>
      <c r="N93" s="46">
        <v>0.06</v>
      </c>
      <c r="O93" s="47">
        <v>0.06</v>
      </c>
      <c r="P93" s="47">
        <v>0.06</v>
      </c>
      <c r="Q93" s="47">
        <v>0.06</v>
      </c>
      <c r="R93" s="488"/>
      <c r="S93" s="76"/>
    </row>
    <row r="94" spans="1:19" ht="12.75" customHeight="1" x14ac:dyDescent="0.25">
      <c r="A94" s="40" t="s">
        <v>224</v>
      </c>
      <c r="B94" s="49" t="s">
        <v>225</v>
      </c>
      <c r="C94" s="42">
        <v>31043</v>
      </c>
      <c r="D94" s="42">
        <v>31614</v>
      </c>
      <c r="E94" s="42">
        <v>33065</v>
      </c>
      <c r="F94" s="338">
        <v>34610</v>
      </c>
      <c r="G94" s="395">
        <v>35000</v>
      </c>
      <c r="H94" s="411">
        <v>35700</v>
      </c>
      <c r="I94" s="142">
        <v>15249</v>
      </c>
      <c r="J94" s="26">
        <v>36414</v>
      </c>
      <c r="K94" s="26">
        <v>37142</v>
      </c>
      <c r="L94" s="50">
        <v>37885</v>
      </c>
      <c r="M94" s="45">
        <f t="shared" si="7"/>
        <v>3.0448021851824825E-2</v>
      </c>
      <c r="N94" s="46">
        <v>0.03</v>
      </c>
      <c r="O94" s="47">
        <v>0.03</v>
      </c>
      <c r="P94" s="47">
        <v>0.03</v>
      </c>
      <c r="Q94" s="47">
        <v>0.03</v>
      </c>
      <c r="R94" s="488"/>
      <c r="S94" s="76"/>
    </row>
    <row r="95" spans="1:19" ht="12.75" customHeight="1" x14ac:dyDescent="0.25">
      <c r="A95" s="40" t="s">
        <v>226</v>
      </c>
      <c r="B95" s="49" t="s">
        <v>227</v>
      </c>
      <c r="C95" s="42">
        <v>5867</v>
      </c>
      <c r="D95" s="42">
        <v>6010</v>
      </c>
      <c r="E95" s="42">
        <v>6123</v>
      </c>
      <c r="F95" s="338">
        <v>6110</v>
      </c>
      <c r="G95" s="395">
        <v>5848</v>
      </c>
      <c r="H95" s="411">
        <v>6000</v>
      </c>
      <c r="I95" s="142">
        <v>5620</v>
      </c>
      <c r="J95" s="26">
        <v>5478</v>
      </c>
      <c r="K95" s="26">
        <v>6000</v>
      </c>
      <c r="L95" s="50">
        <v>6000</v>
      </c>
      <c r="M95" s="45">
        <f t="shared" si="7"/>
        <v>-8.1059816172368571E-4</v>
      </c>
      <c r="N95" s="46"/>
      <c r="O95" s="47"/>
      <c r="P95" s="47"/>
      <c r="Q95" s="47"/>
      <c r="R95" s="488"/>
      <c r="S95" s="76"/>
    </row>
    <row r="96" spans="1:19" ht="12.75" customHeight="1" x14ac:dyDescent="0.25">
      <c r="A96" s="40" t="s">
        <v>228</v>
      </c>
      <c r="B96" s="49" t="s">
        <v>229</v>
      </c>
      <c r="C96" s="42">
        <v>6608</v>
      </c>
      <c r="D96" s="42">
        <v>3609</v>
      </c>
      <c r="E96" s="42">
        <v>106</v>
      </c>
      <c r="F96" s="338">
        <v>5000</v>
      </c>
      <c r="G96" s="395">
        <v>5000</v>
      </c>
      <c r="H96" s="411">
        <v>5000</v>
      </c>
      <c r="I96" s="142">
        <v>14948</v>
      </c>
      <c r="J96" s="26">
        <v>5000</v>
      </c>
      <c r="K96" s="26">
        <v>5000</v>
      </c>
      <c r="L96" s="50">
        <v>5000</v>
      </c>
      <c r="M96" s="45">
        <f t="shared" si="7"/>
        <v>-6.7336475035596588E-2</v>
      </c>
      <c r="N96" s="46"/>
      <c r="O96" s="47"/>
      <c r="P96" s="47"/>
      <c r="Q96" s="47"/>
      <c r="R96" s="488"/>
      <c r="S96" s="76"/>
    </row>
    <row r="97" spans="1:19" ht="12.75" customHeight="1" x14ac:dyDescent="0.25">
      <c r="A97" s="40" t="s">
        <v>230</v>
      </c>
      <c r="B97" s="49" t="s">
        <v>231</v>
      </c>
      <c r="C97" s="42"/>
      <c r="D97" s="42"/>
      <c r="E97" s="42"/>
      <c r="F97" s="338"/>
      <c r="G97" s="395">
        <v>100</v>
      </c>
      <c r="H97" s="412">
        <v>800</v>
      </c>
      <c r="I97" s="366">
        <v>0</v>
      </c>
      <c r="J97" s="367">
        <v>1000</v>
      </c>
      <c r="K97" s="40"/>
      <c r="L97" s="56"/>
      <c r="M97" s="51" t="str">
        <f t="shared" si="7"/>
        <v/>
      </c>
      <c r="N97" s="46"/>
      <c r="O97" s="47"/>
      <c r="P97" s="47"/>
      <c r="Q97" s="47"/>
      <c r="R97" s="488"/>
      <c r="S97" s="76"/>
    </row>
    <row r="98" spans="1:19" ht="12.75" customHeight="1" x14ac:dyDescent="0.25">
      <c r="A98" s="40" t="s">
        <v>232</v>
      </c>
      <c r="B98" s="49" t="s">
        <v>233</v>
      </c>
      <c r="C98" s="42">
        <v>102359</v>
      </c>
      <c r="D98" s="42">
        <v>112331</v>
      </c>
      <c r="E98" s="42">
        <v>130541</v>
      </c>
      <c r="F98" s="338">
        <v>140951</v>
      </c>
      <c r="G98" s="395">
        <v>149661</v>
      </c>
      <c r="H98" s="411">
        <v>140000</v>
      </c>
      <c r="I98" s="142">
        <v>65792</v>
      </c>
      <c r="J98" s="26">
        <v>150000</v>
      </c>
      <c r="K98" s="26">
        <v>173644</v>
      </c>
      <c r="L98" s="50">
        <v>182326</v>
      </c>
      <c r="M98" s="45">
        <f t="shared" si="7"/>
        <v>9.9627651275085993E-2</v>
      </c>
      <c r="N98" s="46">
        <v>0.05</v>
      </c>
      <c r="O98" s="47">
        <v>0.05</v>
      </c>
      <c r="P98" s="47">
        <v>0.05</v>
      </c>
      <c r="Q98" s="47">
        <v>0.05</v>
      </c>
      <c r="R98" s="488"/>
      <c r="S98" s="76"/>
    </row>
    <row r="99" spans="1:19" ht="12.75" customHeight="1" x14ac:dyDescent="0.25">
      <c r="A99" s="350" t="s">
        <v>343</v>
      </c>
      <c r="B99" s="49" t="s">
        <v>234</v>
      </c>
      <c r="C99" s="42">
        <v>21156</v>
      </c>
      <c r="D99" s="42">
        <v>14320</v>
      </c>
      <c r="E99" s="42">
        <v>11649</v>
      </c>
      <c r="F99" s="338">
        <v>20330</v>
      </c>
      <c r="G99" s="395">
        <v>29511</v>
      </c>
      <c r="H99" s="411">
        <v>35520</v>
      </c>
      <c r="I99" s="142">
        <v>1146</v>
      </c>
      <c r="J99" s="26">
        <v>35000</v>
      </c>
      <c r="K99" s="26">
        <v>43764</v>
      </c>
      <c r="L99" s="50">
        <v>48578</v>
      </c>
      <c r="M99" s="45">
        <f t="shared" si="7"/>
        <v>8.6769876417589931E-2</v>
      </c>
      <c r="N99" s="46">
        <v>0.05</v>
      </c>
      <c r="O99" s="47">
        <v>0.05</v>
      </c>
      <c r="P99" s="47">
        <v>0.05</v>
      </c>
      <c r="Q99" s="47">
        <v>0.05</v>
      </c>
      <c r="R99" s="488"/>
      <c r="S99" s="76"/>
    </row>
    <row r="100" spans="1:19" ht="12.75" customHeight="1" x14ac:dyDescent="0.25">
      <c r="A100" s="26"/>
      <c r="B100" s="49"/>
      <c r="C100" s="42"/>
      <c r="D100" s="42"/>
      <c r="E100" s="42"/>
      <c r="F100" s="338"/>
      <c r="G100" s="395"/>
      <c r="H100" s="413"/>
      <c r="I100" s="340"/>
      <c r="J100" s="40"/>
      <c r="K100" s="40"/>
      <c r="L100" s="56"/>
      <c r="M100" s="51" t="str">
        <f t="shared" si="7"/>
        <v/>
      </c>
      <c r="N100" s="46"/>
      <c r="O100" s="47"/>
      <c r="P100" s="47"/>
      <c r="Q100" s="47"/>
      <c r="R100" s="488"/>
      <c r="S100" s="76"/>
    </row>
    <row r="101" spans="1:19" ht="12.75" customHeight="1" x14ac:dyDescent="0.25">
      <c r="A101" s="26"/>
      <c r="B101" s="49"/>
      <c r="C101" s="42"/>
      <c r="D101" s="42"/>
      <c r="E101" s="42"/>
      <c r="F101" s="338"/>
      <c r="G101" s="395"/>
      <c r="H101" s="413"/>
      <c r="I101" s="340"/>
      <c r="J101" s="40"/>
      <c r="K101" s="40"/>
      <c r="L101" s="56"/>
      <c r="M101" s="51" t="str">
        <f t="shared" si="7"/>
        <v/>
      </c>
      <c r="N101" s="46"/>
      <c r="O101" s="47"/>
      <c r="P101" s="47"/>
      <c r="Q101" s="47"/>
      <c r="R101" s="488"/>
      <c r="S101" s="76"/>
    </row>
    <row r="102" spans="1:19" ht="12.75" customHeight="1" x14ac:dyDescent="0.25">
      <c r="A102" s="26"/>
      <c r="B102" s="49"/>
      <c r="C102" s="42"/>
      <c r="D102" s="42"/>
      <c r="E102" s="42"/>
      <c r="F102" s="338"/>
      <c r="G102" s="395"/>
      <c r="H102" s="413"/>
      <c r="I102" s="340"/>
      <c r="J102" s="40"/>
      <c r="K102" s="40"/>
      <c r="L102" s="56"/>
      <c r="M102" s="51" t="str">
        <f t="shared" si="7"/>
        <v/>
      </c>
      <c r="N102" s="46"/>
      <c r="O102" s="47"/>
      <c r="P102" s="47"/>
      <c r="Q102" s="47"/>
      <c r="R102" s="488"/>
      <c r="S102" s="76"/>
    </row>
    <row r="103" spans="1:19" ht="12.75" customHeight="1" x14ac:dyDescent="0.25">
      <c r="A103" s="26"/>
      <c r="B103" s="49" t="s">
        <v>235</v>
      </c>
      <c r="C103" s="42"/>
      <c r="D103" s="42"/>
      <c r="E103" s="42"/>
      <c r="F103" s="338"/>
      <c r="G103" s="395"/>
      <c r="H103" s="411"/>
      <c r="I103" s="142"/>
      <c r="J103" s="40" t="str">
        <f>IF(O103="","",H103*(1+O103))</f>
        <v/>
      </c>
      <c r="K103" s="40" t="str">
        <f>IF(P103="","",J103*(1+P103))</f>
        <v/>
      </c>
      <c r="L103" s="56" t="str">
        <f>IF(Q103="","",K103*(1+Q103))</f>
        <v/>
      </c>
      <c r="M103" s="51" t="str">
        <f t="shared" si="7"/>
        <v/>
      </c>
      <c r="N103" s="46"/>
      <c r="O103" s="47"/>
      <c r="P103" s="47"/>
      <c r="Q103" s="47"/>
      <c r="R103" s="488"/>
      <c r="S103" s="76"/>
    </row>
    <row r="104" spans="1:19" ht="12.75" customHeight="1" x14ac:dyDescent="0.25">
      <c r="A104" s="26"/>
      <c r="B104" s="34" t="s">
        <v>236</v>
      </c>
      <c r="C104" s="57">
        <f>SUM(C37:C103)</f>
        <v>1154492</v>
      </c>
      <c r="D104" s="57">
        <f>SUM(D37:D103)</f>
        <v>1097372</v>
      </c>
      <c r="E104" s="57">
        <f>SUM(E37:E103)</f>
        <v>1247817</v>
      </c>
      <c r="F104" s="355">
        <f>SUM(F37:F103)</f>
        <v>1373363</v>
      </c>
      <c r="G104" s="396">
        <f>SUM(G37:G103)</f>
        <v>1478848</v>
      </c>
      <c r="H104" s="414">
        <f>SUM(H36:H103)</f>
        <v>1636693.4400000002</v>
      </c>
      <c r="I104" s="341"/>
      <c r="J104" s="58">
        <f>SUM(J37:J103)</f>
        <v>1467848.3372</v>
      </c>
      <c r="K104" s="58">
        <f>SUM(K37:K103)</f>
        <v>1253259.1791440002</v>
      </c>
      <c r="L104" s="59">
        <f>SUM(L37:L103)</f>
        <v>1235780.5059348801</v>
      </c>
      <c r="M104" s="60">
        <f>IF(AND(G104&gt;0,C104&gt;0),(G104/C104)^(1/4)-1,IF(AND(G104&lt;=0,C104&gt;0),(F104/C104)^(1/3)-1,""))</f>
        <v>6.3856747961261062E-2</v>
      </c>
      <c r="N104" s="61">
        <f>IF(G104&lt;=0,"",(H104-G104)/G104)</f>
        <v>0.10673540485567157</v>
      </c>
      <c r="O104" s="62">
        <f>IF(H104&lt;=0,"",(J104-H104)/H104)</f>
        <v>-0.10316232635477553</v>
      </c>
      <c r="P104" s="62">
        <f>IF(J104&lt;=0,"",(K104-J104)/J104)</f>
        <v>-0.14619300415282699</v>
      </c>
      <c r="Q104" s="62">
        <f>IF(K104&lt;=0,"",(L104-K104)/K104)</f>
        <v>-1.3946575058048503E-2</v>
      </c>
      <c r="R104" s="492"/>
      <c r="S104" s="84"/>
    </row>
    <row r="105" spans="1:19" ht="12.75" customHeight="1" x14ac:dyDescent="0.25">
      <c r="A105" s="26"/>
      <c r="B105" s="85"/>
      <c r="C105" s="86"/>
      <c r="D105" s="86"/>
      <c r="E105" s="86"/>
      <c r="F105" s="358"/>
      <c r="G105" s="399"/>
      <c r="H105" s="422"/>
      <c r="I105" s="344"/>
      <c r="J105" s="86"/>
      <c r="K105" s="86"/>
      <c r="L105" s="86"/>
      <c r="M105" s="26"/>
      <c r="N105" s="26"/>
      <c r="O105" s="26"/>
      <c r="P105" s="26"/>
      <c r="Q105" s="26"/>
      <c r="R105" s="390"/>
      <c r="S105" s="26"/>
    </row>
    <row r="106" spans="1:19" ht="12.75" customHeight="1" x14ac:dyDescent="0.25">
      <c r="A106" s="653" t="s">
        <v>237</v>
      </c>
      <c r="B106" s="654"/>
      <c r="C106" s="58">
        <f t="shared" ref="C106:H106" si="8">C33-C104</f>
        <v>-115447</v>
      </c>
      <c r="D106" s="58">
        <f t="shared" si="8"/>
        <v>-71550</v>
      </c>
      <c r="E106" s="58">
        <f t="shared" si="8"/>
        <v>-86403</v>
      </c>
      <c r="F106" s="359">
        <f t="shared" si="8"/>
        <v>-213801</v>
      </c>
      <c r="G106" s="400">
        <f t="shared" si="8"/>
        <v>-125512</v>
      </c>
      <c r="H106" s="414">
        <f t="shared" si="8"/>
        <v>-134809.4600000002</v>
      </c>
      <c r="I106" s="341"/>
      <c r="J106" s="58">
        <f>J33-J104</f>
        <v>-71372.337199999951</v>
      </c>
      <c r="K106" s="58">
        <f>K33-K104</f>
        <v>-498.8591440001037</v>
      </c>
      <c r="L106" s="58">
        <f>L33-L104</f>
        <v>34900.420465119882</v>
      </c>
      <c r="M106" s="26"/>
      <c r="N106" s="26"/>
      <c r="O106" s="26"/>
      <c r="P106" s="26"/>
      <c r="Q106" s="26"/>
      <c r="R106" s="390"/>
      <c r="S106" s="26"/>
    </row>
    <row r="107" spans="1:19" ht="12.75" customHeight="1" x14ac:dyDescent="0.25">
      <c r="A107" s="68"/>
      <c r="B107" s="68"/>
      <c r="C107" s="68"/>
      <c r="D107" s="68"/>
      <c r="E107" s="68"/>
      <c r="F107" s="360"/>
      <c r="G107" s="401"/>
      <c r="H107" s="415"/>
      <c r="I107" s="76"/>
      <c r="J107" s="68"/>
      <c r="K107" s="68"/>
      <c r="L107" s="68"/>
      <c r="M107" s="68"/>
      <c r="N107" s="26"/>
      <c r="O107" s="26"/>
      <c r="P107" s="26"/>
      <c r="Q107" s="26"/>
      <c r="R107" s="390"/>
      <c r="S107" s="26"/>
    </row>
    <row r="108" spans="1:19" ht="12.75" customHeight="1" x14ac:dyDescent="0.25">
      <c r="A108" s="34" t="s">
        <v>238</v>
      </c>
      <c r="B108" s="68"/>
      <c r="C108" s="71"/>
      <c r="D108" s="71"/>
      <c r="E108" s="71"/>
      <c r="F108" s="361"/>
      <c r="G108" s="402"/>
      <c r="H108" s="415"/>
      <c r="I108" s="76"/>
      <c r="J108" s="68"/>
      <c r="K108" s="68"/>
      <c r="L108" s="68"/>
      <c r="M108" s="68"/>
      <c r="N108" s="26"/>
      <c r="O108" s="26"/>
      <c r="P108" s="26"/>
      <c r="Q108" s="26"/>
      <c r="R108" s="390"/>
      <c r="S108" s="26"/>
    </row>
    <row r="109" spans="1:19" ht="13.65" customHeight="1" x14ac:dyDescent="0.25">
      <c r="A109" s="26"/>
      <c r="B109" s="88" t="s">
        <v>239</v>
      </c>
      <c r="C109" s="89"/>
      <c r="D109" s="89"/>
      <c r="E109" s="89"/>
      <c r="F109" s="362">
        <v>646544</v>
      </c>
      <c r="G109" s="403">
        <v>378671</v>
      </c>
      <c r="H109" s="415">
        <f>G110</f>
        <v>157934</v>
      </c>
      <c r="I109" s="76"/>
      <c r="J109" s="68"/>
      <c r="K109" s="68">
        <f>J110</f>
        <v>-71372.337199999951</v>
      </c>
      <c r="L109" s="68">
        <f>K110</f>
        <v>-71871.196344000055</v>
      </c>
      <c r="M109" s="26"/>
      <c r="N109" s="26"/>
      <c r="O109" s="26"/>
      <c r="P109" s="26"/>
      <c r="Q109" s="26"/>
      <c r="R109" s="390"/>
      <c r="S109" s="26"/>
    </row>
    <row r="110" spans="1:19" ht="13.65" customHeight="1" x14ac:dyDescent="0.25">
      <c r="A110" s="68"/>
      <c r="B110" s="88" t="s">
        <v>240</v>
      </c>
      <c r="C110" s="89"/>
      <c r="D110" s="89"/>
      <c r="E110" s="89"/>
      <c r="F110" s="362">
        <v>378671</v>
      </c>
      <c r="G110" s="403">
        <v>157934</v>
      </c>
      <c r="H110" s="423">
        <f>H106+H109</f>
        <v>23124.539999999804</v>
      </c>
      <c r="I110" s="345"/>
      <c r="J110" s="71">
        <f>J106+J109</f>
        <v>-71372.337199999951</v>
      </c>
      <c r="K110" s="71">
        <f>K106+K109</f>
        <v>-71871.196344000055</v>
      </c>
      <c r="L110" s="71">
        <f>L106+L109</f>
        <v>-36970.775878880173</v>
      </c>
      <c r="M110" s="68"/>
      <c r="N110" s="26"/>
      <c r="O110" s="26"/>
      <c r="P110" s="26"/>
      <c r="Q110" s="26"/>
      <c r="R110" s="390"/>
      <c r="S110" s="26"/>
    </row>
    <row r="111" spans="1:19" ht="12.75" customHeight="1" x14ac:dyDescent="0.25">
      <c r="A111" s="90"/>
      <c r="B111" s="49" t="s">
        <v>241</v>
      </c>
      <c r="C111" s="89"/>
      <c r="D111" s="89"/>
      <c r="E111" s="89"/>
      <c r="F111" s="362"/>
      <c r="G111" s="403"/>
      <c r="H111" s="424"/>
      <c r="I111" s="91"/>
      <c r="J111" s="91"/>
      <c r="K111" s="91"/>
      <c r="L111" s="91"/>
      <c r="M111" s="92"/>
      <c r="N111" s="26"/>
      <c r="O111" s="26"/>
      <c r="P111" s="26"/>
      <c r="Q111" s="26"/>
      <c r="R111" s="390"/>
      <c r="S111" s="26"/>
    </row>
    <row r="112" spans="1:19" ht="13.65" customHeight="1" x14ac:dyDescent="0.25">
      <c r="A112" s="26"/>
      <c r="B112" s="93" t="s">
        <v>242</v>
      </c>
      <c r="C112" s="94">
        <v>801869</v>
      </c>
      <c r="D112" s="94">
        <v>724259</v>
      </c>
      <c r="E112" s="94">
        <v>646463</v>
      </c>
      <c r="F112" s="363">
        <v>524690</v>
      </c>
      <c r="G112" s="428">
        <v>530000</v>
      </c>
      <c r="H112" s="425">
        <f>H110-H111</f>
        <v>23124.539999999804</v>
      </c>
      <c r="I112" s="346"/>
      <c r="J112" s="57">
        <f>J110-J111</f>
        <v>-71372.337199999951</v>
      </c>
      <c r="K112" s="57">
        <f>K110-K111</f>
        <v>-71871.196344000055</v>
      </c>
      <c r="L112" s="57">
        <f>L110-L111</f>
        <v>-36970.775878880173</v>
      </c>
      <c r="M112" s="26"/>
      <c r="N112" s="95"/>
      <c r="O112" s="26"/>
      <c r="P112" s="26"/>
      <c r="Q112" s="26"/>
      <c r="R112" s="390"/>
      <c r="S112" s="26"/>
    </row>
    <row r="113" spans="1:19" ht="13.5" customHeight="1" x14ac:dyDescent="0.25">
      <c r="A113" s="26"/>
      <c r="B113" s="40" t="s">
        <v>243</v>
      </c>
      <c r="C113" s="29"/>
      <c r="D113" s="96">
        <f t="shared" ref="D113:L113" si="9">IF(D104&gt;0,D112/D104," ")</f>
        <v>0.65999405853256687</v>
      </c>
      <c r="E113" s="96">
        <f t="shared" si="9"/>
        <v>0.51807516647072449</v>
      </c>
      <c r="F113" s="364">
        <f t="shared" si="9"/>
        <v>0.38204757227331737</v>
      </c>
      <c r="G113" s="404">
        <f t="shared" si="9"/>
        <v>0.35838706885359417</v>
      </c>
      <c r="H113" s="426">
        <f t="shared" si="9"/>
        <v>1.4128815717621378E-2</v>
      </c>
      <c r="I113" s="347"/>
      <c r="J113" s="97">
        <f t="shared" si="9"/>
        <v>-4.862378175673554E-2</v>
      </c>
      <c r="K113" s="97">
        <f t="shared" si="9"/>
        <v>-5.7347432630088097E-2</v>
      </c>
      <c r="L113" s="97">
        <f t="shared" si="9"/>
        <v>-2.991694374634225E-2</v>
      </c>
      <c r="M113" s="26"/>
      <c r="N113" s="26"/>
      <c r="O113" s="26"/>
      <c r="P113" s="26"/>
      <c r="Q113" s="26"/>
      <c r="R113" s="390"/>
      <c r="S113" s="26"/>
    </row>
    <row r="114" spans="1:19" ht="13.5" customHeight="1" x14ac:dyDescent="0.25">
      <c r="A114" s="53"/>
      <c r="B114" s="31"/>
      <c r="C114" s="26"/>
      <c r="D114" s="26"/>
      <c r="E114" s="26"/>
      <c r="F114" s="352"/>
      <c r="G114" s="405"/>
      <c r="H114" s="407"/>
      <c r="I114" s="26"/>
      <c r="J114" s="26"/>
      <c r="K114" s="26"/>
      <c r="L114" s="26"/>
      <c r="M114" s="98"/>
      <c r="N114" s="26"/>
      <c r="O114" s="26"/>
      <c r="P114" s="26"/>
      <c r="Q114" s="26"/>
      <c r="R114" s="390"/>
      <c r="S114" s="26"/>
    </row>
    <row r="115" spans="1:19" ht="12.75" customHeight="1" x14ac:dyDescent="0.25">
      <c r="A115" s="26"/>
      <c r="B115" s="31"/>
      <c r="C115" s="26"/>
      <c r="D115" s="26"/>
      <c r="E115" s="26"/>
      <c r="F115" s="352"/>
      <c r="G115" s="390"/>
      <c r="H115" s="407"/>
      <c r="I115" s="26"/>
      <c r="J115" s="26"/>
      <c r="K115" s="26"/>
      <c r="L115" s="26"/>
      <c r="M115" s="99"/>
      <c r="N115" s="26"/>
      <c r="O115" s="26"/>
      <c r="P115" s="26"/>
      <c r="Q115" s="26"/>
      <c r="R115" s="390"/>
      <c r="S115" s="26"/>
    </row>
    <row r="116" spans="1:19" ht="12.75" customHeight="1" x14ac:dyDescent="0.25">
      <c r="A116" s="26"/>
      <c r="B116" s="26"/>
      <c r="C116" s="26"/>
      <c r="D116" s="26"/>
      <c r="E116" s="26"/>
      <c r="F116" s="352"/>
      <c r="G116" s="390"/>
      <c r="H116" s="407"/>
      <c r="I116" s="26"/>
      <c r="J116" s="26"/>
      <c r="K116" s="26"/>
      <c r="L116" s="26"/>
      <c r="M116" s="99"/>
      <c r="N116" s="26"/>
      <c r="O116" s="26"/>
      <c r="P116" s="26"/>
      <c r="Q116" s="26"/>
      <c r="R116" s="390"/>
      <c r="S116" s="26"/>
    </row>
    <row r="117" spans="1:19" ht="12.75" customHeight="1" x14ac:dyDescent="0.25">
      <c r="A117" s="26"/>
      <c r="B117" s="26"/>
      <c r="C117" s="26"/>
      <c r="D117" s="26"/>
      <c r="E117" s="26"/>
      <c r="F117" s="352"/>
      <c r="G117" s="390"/>
      <c r="H117" s="407"/>
      <c r="I117" s="26"/>
      <c r="J117" s="26"/>
      <c r="K117" s="26"/>
      <c r="L117" s="26"/>
      <c r="M117" s="99"/>
      <c r="N117" s="26"/>
      <c r="O117" s="26"/>
      <c r="P117" s="26"/>
      <c r="Q117" s="26"/>
      <c r="R117" s="390"/>
      <c r="S117" s="26"/>
    </row>
    <row r="118" spans="1:19" ht="12.75" customHeight="1" x14ac:dyDescent="0.25">
      <c r="A118" s="26"/>
      <c r="B118" s="26"/>
      <c r="C118" s="26"/>
      <c r="D118" s="26"/>
      <c r="E118" s="26"/>
      <c r="F118" s="352"/>
      <c r="G118" s="390"/>
      <c r="H118" s="407"/>
      <c r="I118" s="26"/>
      <c r="J118" s="26"/>
      <c r="K118" s="26"/>
      <c r="L118" s="26"/>
      <c r="M118" s="99"/>
      <c r="N118" s="26"/>
      <c r="O118" s="26"/>
      <c r="P118" s="26"/>
      <c r="Q118" s="26"/>
      <c r="R118" s="390"/>
      <c r="S118" s="26"/>
    </row>
    <row r="119" spans="1:19" ht="12.75" customHeight="1" x14ac:dyDescent="0.25">
      <c r="A119" s="26"/>
      <c r="B119" s="26"/>
      <c r="C119" s="26"/>
      <c r="D119" s="26"/>
      <c r="E119" s="26"/>
      <c r="F119" s="352"/>
      <c r="G119" s="390"/>
      <c r="H119" s="407"/>
      <c r="I119" s="26"/>
      <c r="J119" s="26"/>
      <c r="K119" s="26"/>
      <c r="L119" s="26"/>
      <c r="M119" s="99"/>
      <c r="N119" s="26"/>
      <c r="O119" s="26"/>
      <c r="P119" s="26"/>
      <c r="Q119" s="26"/>
      <c r="R119" s="390"/>
      <c r="S119" s="26"/>
    </row>
    <row r="120" spans="1:19" ht="12.75" customHeight="1" x14ac:dyDescent="0.25">
      <c r="A120" s="26"/>
      <c r="B120" s="26"/>
      <c r="C120" s="26"/>
      <c r="D120" s="26"/>
      <c r="E120" s="26"/>
      <c r="F120" s="352"/>
      <c r="G120" s="390"/>
      <c r="H120" s="407"/>
      <c r="I120" s="26"/>
      <c r="J120" s="26"/>
      <c r="K120" s="26"/>
      <c r="L120" s="26"/>
      <c r="M120" s="99"/>
      <c r="N120" s="26"/>
      <c r="O120" s="26"/>
      <c r="P120" s="26"/>
      <c r="Q120" s="26"/>
      <c r="R120" s="390"/>
      <c r="S120" s="26"/>
    </row>
    <row r="121" spans="1:19" ht="12.75" customHeight="1" x14ac:dyDescent="0.25">
      <c r="A121" s="26"/>
      <c r="B121" s="26"/>
      <c r="C121" s="26"/>
      <c r="D121" s="26"/>
      <c r="E121" s="26"/>
      <c r="F121" s="352"/>
      <c r="G121" s="390"/>
      <c r="H121" s="407"/>
      <c r="I121" s="26"/>
      <c r="J121" s="26"/>
      <c r="K121" s="26"/>
      <c r="L121" s="26"/>
      <c r="M121" s="99"/>
      <c r="N121" s="26"/>
      <c r="O121" s="26"/>
      <c r="P121" s="26"/>
      <c r="Q121" s="26"/>
      <c r="R121" s="390"/>
      <c r="S121" s="26"/>
    </row>
    <row r="122" spans="1:19" ht="12.75" customHeight="1" x14ac:dyDescent="0.25">
      <c r="A122" s="26"/>
      <c r="B122" s="26"/>
      <c r="C122" s="26"/>
      <c r="D122" s="26"/>
      <c r="E122" s="26"/>
      <c r="F122" s="352"/>
      <c r="G122" s="390"/>
      <c r="H122" s="407"/>
      <c r="I122" s="26"/>
      <c r="J122" s="26"/>
      <c r="K122" s="26"/>
      <c r="L122" s="26"/>
      <c r="M122" s="99"/>
      <c r="N122" s="26"/>
      <c r="O122" s="26"/>
      <c r="P122" s="26"/>
      <c r="Q122" s="26"/>
      <c r="R122" s="390"/>
      <c r="S122" s="26"/>
    </row>
    <row r="123" spans="1:19" ht="12.75" customHeight="1" x14ac:dyDescent="0.25">
      <c r="A123" s="26"/>
      <c r="B123" s="26"/>
      <c r="C123" s="26"/>
      <c r="D123" s="26"/>
      <c r="E123" s="26"/>
      <c r="F123" s="352"/>
      <c r="G123" s="390"/>
      <c r="H123" s="407"/>
      <c r="I123" s="26"/>
      <c r="J123" s="26"/>
      <c r="K123" s="26"/>
      <c r="L123" s="26"/>
      <c r="M123" s="99"/>
      <c r="N123" s="26"/>
      <c r="O123" s="26"/>
      <c r="P123" s="26"/>
      <c r="Q123" s="26"/>
      <c r="R123" s="390"/>
      <c r="S123" s="26"/>
    </row>
    <row r="124" spans="1:19" ht="12.75" customHeight="1" x14ac:dyDescent="0.25">
      <c r="A124" s="26"/>
      <c r="B124" s="31"/>
      <c r="C124" s="26"/>
      <c r="D124" s="26"/>
      <c r="E124" s="26"/>
      <c r="F124" s="352"/>
      <c r="G124" s="390"/>
      <c r="H124" s="407"/>
      <c r="I124" s="26"/>
      <c r="J124" s="26"/>
      <c r="K124" s="26"/>
      <c r="L124" s="26"/>
      <c r="M124" s="98"/>
      <c r="N124" s="26"/>
      <c r="O124" s="26"/>
      <c r="P124" s="26"/>
      <c r="Q124" s="26"/>
      <c r="R124" s="390"/>
      <c r="S124" s="26"/>
    </row>
    <row r="125" spans="1:19" ht="12.75" customHeight="1" x14ac:dyDescent="0.25">
      <c r="A125" s="26"/>
      <c r="B125" s="26"/>
      <c r="C125" s="26"/>
      <c r="D125" s="26"/>
      <c r="E125" s="26"/>
      <c r="F125" s="352"/>
      <c r="G125" s="390"/>
      <c r="H125" s="407"/>
      <c r="I125" s="26"/>
      <c r="J125" s="26"/>
      <c r="K125" s="26"/>
      <c r="L125" s="26"/>
      <c r="M125" s="99"/>
      <c r="N125" s="26"/>
      <c r="O125" s="26"/>
      <c r="P125" s="26"/>
      <c r="Q125" s="26"/>
      <c r="R125" s="390"/>
      <c r="S125" s="26"/>
    </row>
    <row r="126" spans="1:19" ht="12.75" customHeight="1" x14ac:dyDescent="0.25">
      <c r="A126" s="26"/>
      <c r="B126" s="26"/>
      <c r="C126" s="26"/>
      <c r="D126" s="26"/>
      <c r="E126" s="26"/>
      <c r="F126" s="352"/>
      <c r="G126" s="390"/>
      <c r="H126" s="407"/>
      <c r="I126" s="26"/>
      <c r="J126" s="26"/>
      <c r="K126" s="26"/>
      <c r="L126" s="26"/>
      <c r="M126" s="99"/>
      <c r="N126" s="26"/>
      <c r="O126" s="26"/>
      <c r="P126" s="26"/>
      <c r="Q126" s="26"/>
      <c r="R126" s="390"/>
      <c r="S126" s="26"/>
    </row>
    <row r="127" spans="1:19" ht="12.75" customHeight="1" x14ac:dyDescent="0.25">
      <c r="A127" s="26"/>
      <c r="B127" s="26"/>
      <c r="C127" s="26"/>
      <c r="D127" s="26"/>
      <c r="E127" s="26"/>
      <c r="F127" s="352"/>
      <c r="G127" s="390"/>
      <c r="H127" s="407"/>
      <c r="I127" s="26"/>
      <c r="J127" s="26"/>
      <c r="K127" s="26"/>
      <c r="L127" s="26"/>
      <c r="M127" s="99"/>
      <c r="N127" s="26"/>
      <c r="O127" s="26"/>
      <c r="P127" s="26"/>
      <c r="Q127" s="26"/>
      <c r="R127" s="390"/>
      <c r="S127" s="26"/>
    </row>
    <row r="128" spans="1:19" ht="12.75" customHeight="1" x14ac:dyDescent="0.25">
      <c r="A128" s="26"/>
      <c r="B128" s="26"/>
      <c r="C128" s="26"/>
      <c r="D128" s="26"/>
      <c r="E128" s="26"/>
      <c r="F128" s="352"/>
      <c r="G128" s="390"/>
      <c r="H128" s="407"/>
      <c r="I128" s="26"/>
      <c r="J128" s="26"/>
      <c r="K128" s="26"/>
      <c r="L128" s="26"/>
      <c r="M128" s="99"/>
      <c r="N128" s="26"/>
      <c r="O128" s="26"/>
      <c r="P128" s="26"/>
      <c r="Q128" s="26"/>
      <c r="R128" s="390"/>
      <c r="S128" s="26"/>
    </row>
    <row r="129" spans="1:19" ht="12.75" customHeight="1" x14ac:dyDescent="0.25">
      <c r="A129" s="26"/>
      <c r="B129" s="26"/>
      <c r="C129" s="26"/>
      <c r="D129" s="26"/>
      <c r="E129" s="26"/>
      <c r="F129" s="352"/>
      <c r="G129" s="390"/>
      <c r="H129" s="407"/>
      <c r="I129" s="26"/>
      <c r="J129" s="26"/>
      <c r="K129" s="26"/>
      <c r="L129" s="26"/>
      <c r="M129" s="99"/>
      <c r="N129" s="26"/>
      <c r="O129" s="26"/>
      <c r="P129" s="26"/>
      <c r="Q129" s="26"/>
      <c r="R129" s="390"/>
      <c r="S129" s="26"/>
    </row>
    <row r="130" spans="1:19" ht="12.75" customHeight="1" x14ac:dyDescent="0.25">
      <c r="A130" s="26"/>
      <c r="B130" s="26"/>
      <c r="C130" s="26"/>
      <c r="D130" s="26"/>
      <c r="E130" s="26"/>
      <c r="F130" s="352"/>
      <c r="G130" s="390"/>
      <c r="H130" s="407"/>
      <c r="I130" s="26"/>
      <c r="J130" s="26"/>
      <c r="K130" s="26"/>
      <c r="L130" s="26"/>
      <c r="M130" s="99"/>
      <c r="N130" s="26"/>
      <c r="O130" s="26"/>
      <c r="P130" s="26"/>
      <c r="Q130" s="26"/>
      <c r="R130" s="390"/>
      <c r="S130" s="26"/>
    </row>
    <row r="131" spans="1:19" ht="12.75" customHeight="1" x14ac:dyDescent="0.25">
      <c r="A131" s="26"/>
      <c r="B131" s="26"/>
      <c r="C131" s="26"/>
      <c r="D131" s="26"/>
      <c r="E131" s="26"/>
      <c r="F131" s="352"/>
      <c r="G131" s="390"/>
      <c r="H131" s="407"/>
      <c r="I131" s="26"/>
      <c r="J131" s="26"/>
      <c r="K131" s="26"/>
      <c r="L131" s="26"/>
      <c r="M131" s="99"/>
      <c r="N131" s="26"/>
      <c r="O131" s="26"/>
      <c r="P131" s="26"/>
      <c r="Q131" s="26"/>
      <c r="R131" s="390"/>
      <c r="S131" s="26"/>
    </row>
    <row r="132" spans="1:19" ht="12.75" customHeight="1" x14ac:dyDescent="0.25">
      <c r="A132" s="26"/>
      <c r="B132" s="26"/>
      <c r="C132" s="26"/>
      <c r="D132" s="26"/>
      <c r="E132" s="26"/>
      <c r="F132" s="352"/>
      <c r="G132" s="390"/>
      <c r="H132" s="407"/>
      <c r="I132" s="26"/>
      <c r="J132" s="26"/>
      <c r="K132" s="26"/>
      <c r="L132" s="26"/>
      <c r="M132" s="26"/>
      <c r="N132" s="26"/>
      <c r="O132" s="26"/>
      <c r="P132" s="26"/>
      <c r="Q132" s="26"/>
      <c r="R132" s="390"/>
      <c r="S132" s="26"/>
    </row>
    <row r="133" spans="1:19" ht="12.75" customHeight="1" x14ac:dyDescent="0.25">
      <c r="A133" s="26"/>
      <c r="B133" s="100"/>
      <c r="C133" s="26"/>
      <c r="D133" s="26"/>
      <c r="E133" s="26"/>
      <c r="F133" s="352"/>
      <c r="G133" s="390"/>
      <c r="H133" s="407"/>
      <c r="I133" s="26"/>
      <c r="J133" s="26"/>
      <c r="K133" s="26"/>
      <c r="L133" s="26"/>
      <c r="M133" s="26"/>
      <c r="N133" s="26"/>
      <c r="O133" s="26"/>
      <c r="P133" s="26"/>
      <c r="Q133" s="26"/>
      <c r="R133" s="390"/>
      <c r="S133" s="26"/>
    </row>
    <row r="134" spans="1:19" ht="12.75" customHeight="1" x14ac:dyDescent="0.25">
      <c r="A134" s="26"/>
      <c r="B134" s="100"/>
      <c r="C134" s="26"/>
      <c r="D134" s="26"/>
      <c r="E134" s="26"/>
      <c r="F134" s="352"/>
      <c r="G134" s="390"/>
      <c r="H134" s="407"/>
      <c r="I134" s="26"/>
      <c r="J134" s="26"/>
      <c r="K134" s="26"/>
      <c r="L134" s="26"/>
      <c r="M134" s="26"/>
      <c r="N134" s="26"/>
      <c r="O134" s="26"/>
      <c r="P134" s="26"/>
      <c r="Q134" s="26"/>
      <c r="R134" s="390"/>
      <c r="S134" s="26"/>
    </row>
  </sheetData>
  <mergeCells count="5">
    <mergeCell ref="A106:B106"/>
    <mergeCell ref="M4:M5"/>
    <mergeCell ref="C4:F4"/>
    <mergeCell ref="N4:R4"/>
    <mergeCell ref="H4:L4"/>
  </mergeCells>
  <conditionalFormatting sqref="A1">
    <cfRule type="cellIs" dxfId="8" priority="1" stopIfTrue="1" operator="equal">
      <formula>"{ENTER NAME OF CITY HERE}"</formula>
    </cfRule>
  </conditionalFormatting>
  <conditionalFormatting sqref="H35:L35 M107:M108 M111 R8:R32 R35:S104">
    <cfRule type="cellIs" dxfId="7" priority="2" stopIfTrue="1" operator="lessThan">
      <formula>0</formula>
    </cfRule>
  </conditionalFormatting>
  <pageMargins left="0.25" right="0.16" top="0.24" bottom="0.23" header="0.5" footer="0.23"/>
  <pageSetup orientation="landscape" r:id="rId1"/>
  <headerFooter>
    <oddFooter>&amp;C&amp;"Times New Roman,Regular"&amp;10&amp;K000000General Fund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W46"/>
  <sheetViews>
    <sheetView showGridLines="0" topLeftCell="A7" workbookViewId="0">
      <selection activeCell="V22" sqref="V22"/>
    </sheetView>
  </sheetViews>
  <sheetFormatPr defaultColWidth="9.6640625" defaultRowHeight="12.75" customHeight="1" x14ac:dyDescent="0.25"/>
  <cols>
    <col min="1" max="1" width="9" style="101" customWidth="1"/>
    <col min="2" max="2" width="40.109375" style="101" customWidth="1"/>
    <col min="3" max="5" width="12.44140625" style="101" hidden="1" customWidth="1"/>
    <col min="6" max="6" width="12.44140625" style="513" customWidth="1"/>
    <col min="7" max="7" width="12.44140625" style="406" customWidth="1"/>
    <col min="8" max="8" width="12.44140625" style="427" customWidth="1"/>
    <col min="9" max="9" width="12.44140625" style="337" customWidth="1"/>
    <col min="10" max="10" width="12.44140625" style="101" customWidth="1"/>
    <col min="11" max="12" width="12.44140625" style="101" hidden="1" customWidth="1"/>
    <col min="13" max="13" width="10.109375" style="101" hidden="1" customWidth="1"/>
    <col min="14" max="14" width="6" style="101" hidden="1" customWidth="1"/>
    <col min="15" max="15" width="5" style="101" hidden="1" customWidth="1"/>
    <col min="16" max="17" width="5.109375" style="101" hidden="1" customWidth="1"/>
    <col min="18" max="18" width="26.33203125" style="101" hidden="1" customWidth="1"/>
    <col min="19" max="19" width="9.6640625" style="101" hidden="1" customWidth="1"/>
    <col min="20" max="257" width="9.6640625" style="101" customWidth="1"/>
  </cols>
  <sheetData>
    <row r="1" spans="1:19" ht="15.75" customHeight="1" x14ac:dyDescent="0.3">
      <c r="A1" s="21"/>
      <c r="B1" s="22" t="s">
        <v>29</v>
      </c>
      <c r="C1" s="23"/>
      <c r="D1" s="23"/>
      <c r="E1" s="24"/>
      <c r="F1" s="496"/>
      <c r="G1" s="390"/>
      <c r="H1" s="407"/>
      <c r="I1" s="26"/>
      <c r="J1" s="26"/>
      <c r="K1" s="26"/>
      <c r="L1" s="26"/>
      <c r="M1" s="26"/>
      <c r="N1" s="26"/>
      <c r="O1" s="26"/>
      <c r="P1" s="26"/>
      <c r="Q1" s="26"/>
      <c r="R1" s="26"/>
      <c r="S1" s="26"/>
    </row>
    <row r="2" spans="1:19" ht="15.75" customHeight="1" x14ac:dyDescent="0.3">
      <c r="A2" s="27"/>
      <c r="B2" s="28"/>
      <c r="C2" s="27"/>
      <c r="D2" s="29"/>
      <c r="E2" s="26"/>
      <c r="F2" s="497"/>
      <c r="G2" s="390"/>
      <c r="H2" s="407"/>
      <c r="I2" s="26"/>
      <c r="J2" s="26"/>
      <c r="K2" s="26"/>
      <c r="L2" s="26"/>
      <c r="M2" s="26"/>
      <c r="N2" s="26"/>
      <c r="O2" s="26"/>
      <c r="P2" s="26"/>
      <c r="Q2" s="26"/>
      <c r="R2" s="26"/>
      <c r="S2" s="26"/>
    </row>
    <row r="3" spans="1:19" ht="16.5" customHeight="1" x14ac:dyDescent="0.3">
      <c r="A3" s="30" t="s">
        <v>13</v>
      </c>
      <c r="B3" s="25"/>
      <c r="C3" s="26"/>
      <c r="D3" s="26"/>
      <c r="E3" s="26"/>
      <c r="F3" s="497"/>
      <c r="G3" s="391"/>
      <c r="H3" s="407"/>
      <c r="I3" s="26"/>
      <c r="J3" s="26"/>
      <c r="K3" s="26"/>
      <c r="L3" s="26"/>
      <c r="M3" s="26"/>
      <c r="N3" s="26"/>
      <c r="O3" s="26"/>
      <c r="P3" s="26"/>
      <c r="Q3" s="26"/>
      <c r="R3" s="26"/>
      <c r="S3" s="26"/>
    </row>
    <row r="4" spans="1:19" ht="38.25" customHeight="1" x14ac:dyDescent="0.25">
      <c r="A4" s="26"/>
      <c r="B4" s="31"/>
      <c r="C4" s="657" t="s">
        <v>31</v>
      </c>
      <c r="D4" s="658"/>
      <c r="E4" s="658"/>
      <c r="F4" s="659"/>
      <c r="G4" s="493" t="s">
        <v>31</v>
      </c>
      <c r="H4" s="662"/>
      <c r="I4" s="663"/>
      <c r="J4" s="658"/>
      <c r="K4" s="658"/>
      <c r="L4" s="658"/>
      <c r="M4" s="655" t="str">
        <f>"Avg Ann Increase"&amp;" "&amp;C5&amp;"- present"</f>
        <v>Avg Ann Increase 2015- present</v>
      </c>
      <c r="N4" s="660" t="s">
        <v>34</v>
      </c>
      <c r="O4" s="661"/>
      <c r="P4" s="661"/>
      <c r="Q4" s="661"/>
      <c r="R4" s="661"/>
      <c r="S4" s="26"/>
    </row>
    <row r="5" spans="1:19" ht="12.75" customHeight="1" x14ac:dyDescent="0.25">
      <c r="A5" s="26"/>
      <c r="B5" s="31"/>
      <c r="C5" s="32">
        <f>D5-1</f>
        <v>2015</v>
      </c>
      <c r="D5" s="32">
        <f>E5-1</f>
        <v>2016</v>
      </c>
      <c r="E5" s="32">
        <f>F5-1</f>
        <v>2017</v>
      </c>
      <c r="F5" s="498">
        <f>G5-1</f>
        <v>2018</v>
      </c>
      <c r="G5" s="393">
        <f>H5-1</f>
        <v>2019</v>
      </c>
      <c r="H5" s="408">
        <v>2020</v>
      </c>
      <c r="I5" s="431">
        <v>43983</v>
      </c>
      <c r="J5" s="32">
        <f>H5+1</f>
        <v>2021</v>
      </c>
      <c r="K5" s="32">
        <f>J5+1</f>
        <v>2022</v>
      </c>
      <c r="L5" s="32">
        <f>K5+1</f>
        <v>2023</v>
      </c>
      <c r="M5" s="656"/>
      <c r="N5" s="32">
        <f>H5</f>
        <v>2020</v>
      </c>
      <c r="O5" s="32">
        <f>J5</f>
        <v>2021</v>
      </c>
      <c r="P5" s="32">
        <f>K5</f>
        <v>2022</v>
      </c>
      <c r="Q5" s="32">
        <f>L5</f>
        <v>2023</v>
      </c>
      <c r="R5" s="33" t="s">
        <v>35</v>
      </c>
      <c r="S5" s="26"/>
    </row>
    <row r="6" spans="1:19" ht="12.75" customHeight="1" x14ac:dyDescent="0.25">
      <c r="A6" s="34" t="s">
        <v>36</v>
      </c>
      <c r="B6" s="31"/>
      <c r="C6" s="35"/>
      <c r="D6" s="35"/>
      <c r="E6" s="35"/>
      <c r="F6" s="499"/>
      <c r="G6" s="394"/>
      <c r="H6" s="409"/>
      <c r="I6" s="430"/>
      <c r="J6" s="36"/>
      <c r="L6" s="37"/>
      <c r="M6" s="38"/>
      <c r="N6" s="39"/>
      <c r="O6" s="35"/>
      <c r="P6" s="35"/>
      <c r="Q6" s="35"/>
      <c r="R6" s="35"/>
      <c r="S6" s="26"/>
    </row>
    <row r="7" spans="1:19" ht="12.75" customHeight="1" x14ac:dyDescent="0.25">
      <c r="A7" s="40" t="s">
        <v>244</v>
      </c>
      <c r="B7" s="41" t="s">
        <v>38</v>
      </c>
      <c r="C7" s="42">
        <v>208349</v>
      </c>
      <c r="D7" s="42">
        <v>209870</v>
      </c>
      <c r="E7" s="42">
        <v>209871</v>
      </c>
      <c r="F7" s="500">
        <v>269861</v>
      </c>
      <c r="G7" s="395">
        <v>214058</v>
      </c>
      <c r="H7" s="410">
        <f>IF(N7="","",G7*(1+N7))</f>
        <v>218339.16</v>
      </c>
      <c r="I7" s="339">
        <v>218339</v>
      </c>
      <c r="J7" s="43">
        <v>232184</v>
      </c>
      <c r="K7" s="43">
        <f>IF(P7="","",J7*(1+P7))</f>
        <v>236827.68</v>
      </c>
      <c r="L7" s="44">
        <f>IF(Q7="","",K7*(1+Q7))</f>
        <v>241564.23360000001</v>
      </c>
      <c r="M7" s="45">
        <f>IF(C7="","",IF(AND(G7&gt;=0,G7&lt;&gt;"",C7&gt;0),(G7/C7)^(1/4)-1,IF(AND(F7&gt;=0,C7&gt;0),(F7/C7)^(1/3)-1,"N/A")))</f>
        <v>6.7809995931487066E-3</v>
      </c>
      <c r="N7" s="46">
        <v>0.02</v>
      </c>
      <c r="O7" s="47">
        <v>0.02</v>
      </c>
      <c r="P7" s="47">
        <v>0.02</v>
      </c>
      <c r="Q7" s="47">
        <v>0.02</v>
      </c>
      <c r="R7" s="48"/>
      <c r="S7" s="45"/>
    </row>
    <row r="8" spans="1:19" ht="12.75" customHeight="1" x14ac:dyDescent="0.25">
      <c r="A8" s="40" t="s">
        <v>245</v>
      </c>
      <c r="B8" s="49" t="s">
        <v>246</v>
      </c>
      <c r="C8" s="42">
        <v>344000</v>
      </c>
      <c r="D8" s="42">
        <v>295499</v>
      </c>
      <c r="E8" s="42">
        <v>279963</v>
      </c>
      <c r="F8" s="500">
        <v>344000</v>
      </c>
      <c r="G8" s="395">
        <v>350880</v>
      </c>
      <c r="H8" s="411">
        <v>357887</v>
      </c>
      <c r="I8" s="142">
        <v>148079</v>
      </c>
      <c r="J8" s="43">
        <v>355566</v>
      </c>
      <c r="K8" s="43">
        <f>IF(P8="","",J8*(1+P8))</f>
        <v>359121.66</v>
      </c>
      <c r="L8" s="44">
        <f>IF(Q8="","",K8*(1+Q8))</f>
        <v>362712.87659999996</v>
      </c>
      <c r="M8" s="45">
        <f>IF(C8="","",IF(AND(G8&gt;=0,G8&lt;&gt;"",C8&gt;0),(G8/C8)^(1/4)-1,IF(AND(F8&gt;=0,C8&gt;0),(F8/C8)^(1/3)-1,"N/A")))</f>
        <v>4.9629315732038215E-3</v>
      </c>
      <c r="N8" s="46">
        <v>0.01</v>
      </c>
      <c r="O8" s="47">
        <v>0.01</v>
      </c>
      <c r="P8" s="47">
        <v>0.01</v>
      </c>
      <c r="Q8" s="47">
        <v>0.01</v>
      </c>
      <c r="R8" s="54" t="s">
        <v>247</v>
      </c>
      <c r="S8" s="45"/>
    </row>
    <row r="9" spans="1:19" ht="12.75" customHeight="1" x14ac:dyDescent="0.25">
      <c r="A9" s="40" t="s">
        <v>248</v>
      </c>
      <c r="B9" s="40" t="s">
        <v>249</v>
      </c>
      <c r="C9" s="102">
        <v>10</v>
      </c>
      <c r="D9" s="102">
        <v>10</v>
      </c>
      <c r="E9" s="102">
        <v>10</v>
      </c>
      <c r="F9" s="501">
        <v>10</v>
      </c>
      <c r="G9" s="494">
        <v>10</v>
      </c>
      <c r="H9" s="410">
        <v>10</v>
      </c>
      <c r="I9" s="339">
        <v>134</v>
      </c>
      <c r="J9" s="43">
        <v>10</v>
      </c>
      <c r="K9" s="43">
        <v>10</v>
      </c>
      <c r="L9" s="44">
        <v>10</v>
      </c>
      <c r="M9" s="45"/>
      <c r="N9" s="103"/>
      <c r="O9" s="104"/>
      <c r="P9" s="104"/>
      <c r="Q9" s="104"/>
      <c r="R9" s="105"/>
      <c r="S9" s="26"/>
    </row>
    <row r="10" spans="1:19" ht="12.75" customHeight="1" x14ac:dyDescent="0.25">
      <c r="A10" s="26"/>
      <c r="B10" s="34" t="s">
        <v>87</v>
      </c>
      <c r="C10" s="106">
        <f>SUM(C7:C8)</f>
        <v>552349</v>
      </c>
      <c r="D10" s="106">
        <f>SUM(D7:D8)</f>
        <v>505369</v>
      </c>
      <c r="E10" s="106">
        <f>SUM(E7:E8)</f>
        <v>489834</v>
      </c>
      <c r="F10" s="502">
        <f>SUM(F7:F8)</f>
        <v>613861</v>
      </c>
      <c r="G10" s="495">
        <f>SUM(G7:G8)</f>
        <v>564938</v>
      </c>
      <c r="H10" s="414">
        <f>SUM(H7:H9)</f>
        <v>576236.16</v>
      </c>
      <c r="I10" s="341">
        <v>366552</v>
      </c>
      <c r="J10" s="58">
        <v>587760</v>
      </c>
      <c r="K10" s="58">
        <f>SUM(K7:K9)</f>
        <v>595959.34</v>
      </c>
      <c r="L10" s="59">
        <f>SUM(L7:L9)</f>
        <v>604287.1102</v>
      </c>
      <c r="M10" s="60">
        <f>IF(AND(G10&gt;0,C10&gt;0),(G10/C10)^(1/4)-1,IF(AND(G10&lt;=0,C10&gt;0),(F10/C10)^(1/3)-1,""))</f>
        <v>5.6498751166691452E-3</v>
      </c>
      <c r="N10" s="107">
        <f>IF(G10&lt;=0,"",(H10-G10)/G10)</f>
        <v>1.9998937936552386E-2</v>
      </c>
      <c r="O10" s="108">
        <f>IF(H10&lt;=0,"",(J10-H10)/H10)</f>
        <v>1.999846729507563E-2</v>
      </c>
      <c r="P10" s="108">
        <f>IF(J10&lt;=0,"",(K10-J10)/J10)</f>
        <v>1.3950149720974492E-2</v>
      </c>
      <c r="Q10" s="108">
        <f>IF(K10&lt;=0,"",(L10-K10)/K10)</f>
        <v>1.3973722099900353E-2</v>
      </c>
      <c r="R10" s="109"/>
      <c r="S10" s="26"/>
    </row>
    <row r="11" spans="1:19" ht="9" customHeight="1" x14ac:dyDescent="0.25">
      <c r="A11" s="26"/>
      <c r="B11" s="26"/>
      <c r="C11" s="64"/>
      <c r="D11" s="64"/>
      <c r="E11" s="64"/>
      <c r="F11" s="503"/>
      <c r="G11" s="397"/>
      <c r="H11" s="411"/>
      <c r="I11" s="142"/>
      <c r="J11" s="26"/>
      <c r="K11" s="26"/>
      <c r="L11" s="26"/>
      <c r="M11" s="64"/>
      <c r="N11" s="65"/>
      <c r="O11" s="65"/>
      <c r="P11" s="65"/>
      <c r="Q11" s="65"/>
      <c r="R11" s="26"/>
      <c r="S11" s="26"/>
    </row>
    <row r="12" spans="1:19" ht="12.75" customHeight="1" x14ac:dyDescent="0.25">
      <c r="A12" s="34" t="s">
        <v>88</v>
      </c>
      <c r="B12" s="26"/>
      <c r="C12" s="66"/>
      <c r="D12" s="67"/>
      <c r="E12" s="67"/>
      <c r="F12" s="504"/>
      <c r="G12" s="398"/>
      <c r="H12" s="415"/>
      <c r="I12" s="76"/>
      <c r="J12" s="68"/>
      <c r="K12" s="68"/>
      <c r="L12" s="68"/>
      <c r="M12" s="34" t="str">
        <f>IF(C12="","",IF(AND(G12&lt;&gt;"",C12&lt;&gt;""),(G12/C12)^(1/4)-1,IF(AND(G12&lt;&gt;0,C12&lt;&gt;""),(F12/C12)^(1/3)-1,"N/A")))</f>
        <v/>
      </c>
      <c r="N12" s="69"/>
      <c r="O12" s="70"/>
      <c r="P12" s="70"/>
      <c r="Q12" s="70"/>
      <c r="R12" s="71"/>
      <c r="S12" s="68"/>
    </row>
    <row r="13" spans="1:19" ht="12.75" customHeight="1" x14ac:dyDescent="0.25">
      <c r="A13" s="26">
        <v>45404.14</v>
      </c>
      <c r="B13" s="49" t="s">
        <v>250</v>
      </c>
      <c r="C13" s="42">
        <v>552341</v>
      </c>
      <c r="D13" s="42">
        <v>415396</v>
      </c>
      <c r="E13" s="42">
        <v>489815</v>
      </c>
      <c r="F13" s="500">
        <v>553861</v>
      </c>
      <c r="G13" s="395">
        <v>564938</v>
      </c>
      <c r="H13" s="411">
        <v>576236</v>
      </c>
      <c r="I13" s="432">
        <v>576236</v>
      </c>
      <c r="J13" s="303">
        <v>587760</v>
      </c>
      <c r="K13" s="26">
        <v>592251</v>
      </c>
      <c r="L13" s="50">
        <v>600445</v>
      </c>
      <c r="M13" s="45">
        <f>IF(C13="","",IF(AND(G13&gt;=0,G13&lt;&gt;"",C13&gt;0),(G13/C13)^(1/4)-1,IF(AND(F13&gt;=0,C13&gt;0),(F13/C13)^(1/3)-1,"N/A")))</f>
        <v>5.6535165063651416E-3</v>
      </c>
      <c r="N13" s="46">
        <v>0.02</v>
      </c>
      <c r="O13" s="47">
        <v>0.02</v>
      </c>
      <c r="P13" s="47">
        <v>0.02</v>
      </c>
      <c r="Q13" s="47">
        <v>0.02</v>
      </c>
      <c r="R13" s="75"/>
      <c r="S13" s="76"/>
    </row>
    <row r="14" spans="1:19" ht="12.75" customHeight="1" x14ac:dyDescent="0.25">
      <c r="A14" s="26"/>
      <c r="B14" s="49"/>
      <c r="C14" s="42"/>
      <c r="D14" s="42"/>
      <c r="E14" s="42"/>
      <c r="F14" s="500"/>
      <c r="G14" s="395"/>
      <c r="H14" s="413"/>
      <c r="I14" s="340"/>
      <c r="J14" s="40"/>
      <c r="K14" s="40"/>
      <c r="L14" s="56"/>
      <c r="M14" s="51" t="str">
        <f>IF(C14="","",IF(AND(G14&gt;=0,G14&lt;&gt;"",C14&gt;0),(G14/C14)^(1/4)-1,IF(AND(F14&gt;=0,C14&gt;0),(F14/C14)^(1/3)-1,"N/A")))</f>
        <v/>
      </c>
      <c r="N14" s="46"/>
      <c r="O14" s="47"/>
      <c r="P14" s="47"/>
      <c r="Q14" s="47"/>
      <c r="R14" s="75"/>
      <c r="S14" s="76"/>
    </row>
    <row r="15" spans="1:19" ht="12.75" customHeight="1" x14ac:dyDescent="0.25">
      <c r="A15" s="26"/>
      <c r="B15" s="49"/>
      <c r="C15" s="42"/>
      <c r="D15" s="42"/>
      <c r="E15" s="42"/>
      <c r="F15" s="500"/>
      <c r="G15" s="395"/>
      <c r="H15" s="413"/>
      <c r="I15" s="340"/>
      <c r="J15" s="40"/>
      <c r="K15" s="40"/>
      <c r="L15" s="56"/>
      <c r="M15" s="51" t="str">
        <f>IF(C15="","",IF(AND(G15&gt;=0,G15&lt;&gt;"",C15&gt;0),(G15/C15)^(1/4)-1,IF(AND(F15&gt;=0,C15&gt;0),(F15/C15)^(1/3)-1,"N/A")))</f>
        <v/>
      </c>
      <c r="N15" s="46"/>
      <c r="O15" s="47"/>
      <c r="P15" s="47"/>
      <c r="Q15" s="47"/>
      <c r="R15" s="75"/>
      <c r="S15" s="76"/>
    </row>
    <row r="16" spans="1:19" ht="12.75" customHeight="1" x14ac:dyDescent="0.25">
      <c r="A16" s="26"/>
      <c r="B16" s="34" t="s">
        <v>236</v>
      </c>
      <c r="C16" s="57">
        <f t="shared" ref="C16:L16" si="0">SUM(C13:C15)</f>
        <v>552341</v>
      </c>
      <c r="D16" s="57">
        <f t="shared" si="0"/>
        <v>415396</v>
      </c>
      <c r="E16" s="57">
        <f t="shared" si="0"/>
        <v>489815</v>
      </c>
      <c r="F16" s="505">
        <f t="shared" si="0"/>
        <v>553861</v>
      </c>
      <c r="G16" s="396">
        <f t="shared" si="0"/>
        <v>564938</v>
      </c>
      <c r="H16" s="414">
        <f t="shared" si="0"/>
        <v>576236</v>
      </c>
      <c r="I16" s="341"/>
      <c r="J16" s="58">
        <f t="shared" si="0"/>
        <v>587760</v>
      </c>
      <c r="K16" s="58">
        <f t="shared" si="0"/>
        <v>592251</v>
      </c>
      <c r="L16" s="59">
        <f t="shared" si="0"/>
        <v>600445</v>
      </c>
      <c r="M16" s="60">
        <f>IF(AND(G16&gt;0,C16&gt;0),(G16/C16)^(1/4)-1,IF(AND(G16&lt;=0,C16&gt;0),(F16/C16)^(1/3)-1,""))</f>
        <v>5.6535165063651416E-3</v>
      </c>
      <c r="N16" s="61">
        <f>IF(G16&lt;=0,"",(H16-G16)/G16)</f>
        <v>1.9998654719632952E-2</v>
      </c>
      <c r="O16" s="62">
        <f>IF(H16&lt;=0,"",(J16-H16)/H16)</f>
        <v>1.9998750511943022E-2</v>
      </c>
      <c r="P16" s="62">
        <f>IF(J16&lt;=0,"",(K16-J16)/J16)</f>
        <v>7.6408738260514497E-3</v>
      </c>
      <c r="Q16" s="62">
        <f>IF(K16&lt;=0,"",(L16-K16)/K16)</f>
        <v>1.3835350214689381E-2</v>
      </c>
      <c r="R16" s="83"/>
      <c r="S16" s="84"/>
    </row>
    <row r="17" spans="1:19" ht="12.75" customHeight="1" x14ac:dyDescent="0.25">
      <c r="A17" s="26"/>
      <c r="B17" s="85"/>
      <c r="C17" s="86"/>
      <c r="D17" s="86"/>
      <c r="E17" s="86"/>
      <c r="F17" s="506"/>
      <c r="G17" s="399"/>
      <c r="H17" s="422"/>
      <c r="I17" s="344"/>
      <c r="J17" s="86"/>
      <c r="K17" s="86"/>
      <c r="L17" s="86"/>
      <c r="M17" s="26"/>
      <c r="N17" s="26"/>
      <c r="O17" s="26"/>
      <c r="P17" s="26"/>
      <c r="Q17" s="26"/>
      <c r="R17" s="26"/>
      <c r="S17" s="26"/>
    </row>
    <row r="18" spans="1:19" ht="12.75" customHeight="1" x14ac:dyDescent="0.25">
      <c r="A18" s="653" t="s">
        <v>237</v>
      </c>
      <c r="B18" s="654"/>
      <c r="C18" s="58">
        <f t="shared" ref="C18:L18" si="1">C10-C16</f>
        <v>8</v>
      </c>
      <c r="D18" s="58">
        <f t="shared" si="1"/>
        <v>89973</v>
      </c>
      <c r="E18" s="58">
        <f t="shared" si="1"/>
        <v>19</v>
      </c>
      <c r="F18" s="507">
        <f t="shared" si="1"/>
        <v>60000</v>
      </c>
      <c r="G18" s="400">
        <f t="shared" si="1"/>
        <v>0</v>
      </c>
      <c r="H18" s="414">
        <f t="shared" si="1"/>
        <v>0.16000000003259629</v>
      </c>
      <c r="I18" s="341">
        <v>-209683</v>
      </c>
      <c r="J18" s="58">
        <f t="shared" si="1"/>
        <v>0</v>
      </c>
      <c r="K18" s="58">
        <f t="shared" si="1"/>
        <v>3708.3399999999674</v>
      </c>
      <c r="L18" s="58">
        <f t="shared" si="1"/>
        <v>3842.1101999999955</v>
      </c>
      <c r="M18" s="26"/>
      <c r="N18" s="26"/>
      <c r="O18" s="26"/>
      <c r="P18" s="26"/>
      <c r="Q18" s="26"/>
      <c r="R18" s="26"/>
      <c r="S18" s="26"/>
    </row>
    <row r="19" spans="1:19" ht="12.75" customHeight="1" x14ac:dyDescent="0.25">
      <c r="A19" s="68"/>
      <c r="B19" s="68"/>
      <c r="C19" s="68"/>
      <c r="D19" s="68"/>
      <c r="E19" s="68"/>
      <c r="F19" s="508"/>
      <c r="G19" s="401"/>
      <c r="H19" s="415"/>
      <c r="I19" s="76"/>
      <c r="J19" s="68"/>
      <c r="K19" s="68"/>
      <c r="L19" s="68"/>
      <c r="M19" s="68"/>
      <c r="N19" s="26"/>
      <c r="O19" s="26"/>
      <c r="P19" s="26"/>
      <c r="Q19" s="26"/>
      <c r="R19" s="26"/>
      <c r="S19" s="26"/>
    </row>
    <row r="20" spans="1:19" ht="12.75" customHeight="1" x14ac:dyDescent="0.25">
      <c r="A20" s="34" t="s">
        <v>238</v>
      </c>
      <c r="B20" s="68"/>
      <c r="C20" s="71"/>
      <c r="D20" s="71"/>
      <c r="E20" s="71"/>
      <c r="F20" s="509"/>
      <c r="G20" s="402"/>
      <c r="H20" s="415"/>
      <c r="I20" s="76"/>
      <c r="J20" s="68"/>
      <c r="K20" s="68"/>
      <c r="L20" s="68"/>
      <c r="M20" s="68"/>
      <c r="N20" s="26"/>
      <c r="O20" s="26"/>
      <c r="P20" s="26"/>
      <c r="Q20" s="26"/>
      <c r="R20" s="26"/>
      <c r="S20" s="26"/>
    </row>
    <row r="21" spans="1:19" ht="13.65" customHeight="1" x14ac:dyDescent="0.25">
      <c r="A21" s="26"/>
      <c r="B21" s="88" t="s">
        <v>239</v>
      </c>
      <c r="C21" s="89"/>
      <c r="D21" s="89"/>
      <c r="E21" s="89"/>
      <c r="F21" s="510">
        <v>646544</v>
      </c>
      <c r="G21" s="403">
        <v>378671</v>
      </c>
      <c r="H21" s="415">
        <f>G22</f>
        <v>157934</v>
      </c>
      <c r="I21" s="76"/>
      <c r="J21" s="68">
        <f>H22</f>
        <v>157934.16000000003</v>
      </c>
      <c r="K21" s="68">
        <f>J22</f>
        <v>157934.16000000003</v>
      </c>
      <c r="L21" s="68">
        <f>K22</f>
        <v>161642.5</v>
      </c>
      <c r="M21" s="26"/>
      <c r="N21" s="26"/>
      <c r="O21" s="26"/>
      <c r="P21" s="26"/>
      <c r="Q21" s="26"/>
      <c r="R21" s="26"/>
      <c r="S21" s="26"/>
    </row>
    <row r="22" spans="1:19" ht="13.65" customHeight="1" x14ac:dyDescent="0.25">
      <c r="A22" s="68"/>
      <c r="B22" s="88" t="s">
        <v>240</v>
      </c>
      <c r="C22" s="89"/>
      <c r="D22" s="89"/>
      <c r="E22" s="89"/>
      <c r="F22" s="510">
        <v>378671</v>
      </c>
      <c r="G22" s="403">
        <v>157934</v>
      </c>
      <c r="H22" s="423">
        <f>H18+H21</f>
        <v>157934.16000000003</v>
      </c>
      <c r="I22" s="345"/>
      <c r="J22" s="71">
        <f>J18+J21</f>
        <v>157934.16000000003</v>
      </c>
      <c r="K22" s="71">
        <f>K18+K21</f>
        <v>161642.5</v>
      </c>
      <c r="L22" s="71">
        <f>L18+L21</f>
        <v>165484.6102</v>
      </c>
      <c r="M22" s="68"/>
      <c r="N22" s="26"/>
      <c r="O22" s="26"/>
      <c r="P22" s="26"/>
      <c r="Q22" s="26"/>
      <c r="R22" s="26"/>
      <c r="S22" s="26"/>
    </row>
    <row r="23" spans="1:19" ht="12.75" customHeight="1" x14ac:dyDescent="0.25">
      <c r="A23" s="90"/>
      <c r="B23" s="49" t="s">
        <v>241</v>
      </c>
      <c r="C23" s="89"/>
      <c r="D23" s="89"/>
      <c r="E23" s="89"/>
      <c r="F23" s="510"/>
      <c r="G23" s="403"/>
      <c r="H23" s="424"/>
      <c r="I23" s="650"/>
      <c r="J23" s="650"/>
      <c r="K23" s="91"/>
      <c r="L23" s="91"/>
      <c r="M23" s="92"/>
      <c r="N23" s="26"/>
      <c r="O23" s="26"/>
      <c r="P23" s="26"/>
      <c r="Q23" s="26"/>
      <c r="R23" s="26"/>
      <c r="S23" s="26"/>
    </row>
    <row r="24" spans="1:19" ht="13.65" customHeight="1" x14ac:dyDescent="0.25">
      <c r="A24" s="26"/>
      <c r="B24" s="93" t="s">
        <v>242</v>
      </c>
      <c r="C24" s="94">
        <v>21</v>
      </c>
      <c r="D24" s="94">
        <v>-1</v>
      </c>
      <c r="E24" s="94">
        <v>28</v>
      </c>
      <c r="F24" s="511">
        <v>81647</v>
      </c>
      <c r="G24" s="428">
        <v>20000</v>
      </c>
      <c r="H24" s="425">
        <f>H22-H23</f>
        <v>157934.16000000003</v>
      </c>
      <c r="I24" s="346">
        <v>162830</v>
      </c>
      <c r="J24" s="57">
        <f>J22-J23</f>
        <v>157934.16000000003</v>
      </c>
      <c r="K24" s="57">
        <f>K22-K23</f>
        <v>161642.5</v>
      </c>
      <c r="L24" s="57">
        <f>L22-L23</f>
        <v>165484.6102</v>
      </c>
      <c r="M24" s="26"/>
      <c r="N24" s="95"/>
      <c r="O24" s="26"/>
      <c r="P24" s="26"/>
      <c r="Q24" s="26"/>
      <c r="R24" s="26"/>
      <c r="S24" s="26"/>
    </row>
    <row r="25" spans="1:19" ht="13.5" customHeight="1" x14ac:dyDescent="0.25">
      <c r="A25" s="26"/>
      <c r="B25" s="40" t="s">
        <v>243</v>
      </c>
      <c r="C25" s="29"/>
      <c r="D25" s="96">
        <f t="shared" ref="D25:L25" si="2">IF(D16&gt;0,D24/D16," ")</f>
        <v>-2.4073414284201099E-6</v>
      </c>
      <c r="E25" s="96">
        <f t="shared" si="2"/>
        <v>5.7164439635372537E-5</v>
      </c>
      <c r="F25" s="512">
        <f t="shared" si="2"/>
        <v>0.14741424292376606</v>
      </c>
      <c r="G25" s="404">
        <f t="shared" si="2"/>
        <v>3.5402114922345462E-2</v>
      </c>
      <c r="H25" s="426">
        <f t="shared" si="2"/>
        <v>0.27407895376200037</v>
      </c>
      <c r="I25" s="347"/>
      <c r="J25" s="97">
        <f t="shared" si="2"/>
        <v>0.26870518579011848</v>
      </c>
      <c r="K25" s="97">
        <f t="shared" si="2"/>
        <v>0.27292904528654238</v>
      </c>
      <c r="L25" s="97">
        <f t="shared" si="2"/>
        <v>0.2756032779022225</v>
      </c>
      <c r="M25" s="26"/>
      <c r="N25" s="26"/>
      <c r="O25" s="26"/>
      <c r="P25" s="26"/>
      <c r="Q25" s="26"/>
      <c r="R25" s="26"/>
      <c r="S25" s="26"/>
    </row>
    <row r="26" spans="1:19" ht="13.5" customHeight="1" x14ac:dyDescent="0.25">
      <c r="A26" s="53"/>
      <c r="B26" s="31"/>
      <c r="C26" s="26"/>
      <c r="D26" s="26"/>
      <c r="E26" s="26"/>
      <c r="F26" s="497"/>
      <c r="G26" s="405"/>
      <c r="H26" s="407"/>
      <c r="I26" s="26"/>
      <c r="J26" s="26"/>
      <c r="K26" s="26"/>
      <c r="L26" s="26"/>
      <c r="M26" s="98"/>
      <c r="N26" s="26"/>
      <c r="O26" s="26"/>
      <c r="P26" s="26"/>
      <c r="Q26" s="26"/>
      <c r="R26" s="26"/>
      <c r="S26" s="26"/>
    </row>
    <row r="27" spans="1:19" ht="12.75" customHeight="1" x14ac:dyDescent="0.25">
      <c r="A27" s="26"/>
      <c r="B27" s="31"/>
      <c r="C27" s="26"/>
      <c r="D27" s="26"/>
      <c r="E27" s="26"/>
      <c r="F27" s="497"/>
      <c r="G27" s="390"/>
      <c r="H27" s="407"/>
      <c r="I27" s="26"/>
      <c r="J27" s="26"/>
      <c r="K27" s="26"/>
      <c r="L27" s="26"/>
      <c r="M27" s="99"/>
      <c r="N27" s="26"/>
      <c r="O27" s="26"/>
      <c r="P27" s="26"/>
      <c r="Q27" s="26"/>
      <c r="R27" s="26"/>
      <c r="S27" s="26"/>
    </row>
    <row r="28" spans="1:19" ht="12.75" customHeight="1" x14ac:dyDescent="0.25">
      <c r="A28" s="26"/>
      <c r="B28" s="26"/>
      <c r="C28" s="26"/>
      <c r="D28" s="26"/>
      <c r="E28" s="26"/>
      <c r="F28" s="497"/>
      <c r="G28" s="390"/>
      <c r="H28" s="407"/>
      <c r="I28" s="26"/>
      <c r="J28" s="26"/>
      <c r="K28" s="26"/>
      <c r="L28" s="26"/>
      <c r="M28" s="99"/>
      <c r="N28" s="26"/>
      <c r="O28" s="26"/>
      <c r="P28" s="26"/>
      <c r="Q28" s="26"/>
      <c r="R28" s="26"/>
      <c r="S28" s="26"/>
    </row>
    <row r="29" spans="1:19" ht="12.75" customHeight="1" x14ac:dyDescent="0.25">
      <c r="A29" s="26"/>
      <c r="B29" s="26"/>
      <c r="C29" s="26"/>
      <c r="D29" s="26"/>
      <c r="E29" s="26"/>
      <c r="F29" s="497"/>
      <c r="G29" s="390"/>
      <c r="H29" s="407"/>
      <c r="I29" s="26"/>
      <c r="J29" s="26"/>
      <c r="K29" s="26"/>
      <c r="L29" s="26"/>
      <c r="M29" s="99"/>
      <c r="N29" s="26"/>
      <c r="O29" s="26"/>
      <c r="P29" s="26"/>
      <c r="Q29" s="26"/>
      <c r="R29" s="26"/>
      <c r="S29" s="26"/>
    </row>
    <row r="30" spans="1:19" ht="12.75" customHeight="1" x14ac:dyDescent="0.25">
      <c r="A30" s="26"/>
      <c r="B30" s="26"/>
      <c r="C30" s="26"/>
      <c r="D30" s="26"/>
      <c r="E30" s="26"/>
      <c r="F30" s="497"/>
      <c r="G30" s="390"/>
      <c r="H30" s="407"/>
      <c r="I30" s="26"/>
      <c r="J30" s="26"/>
      <c r="K30" s="26"/>
      <c r="L30" s="26"/>
      <c r="M30" s="99"/>
      <c r="N30" s="26"/>
      <c r="O30" s="26"/>
      <c r="P30" s="26"/>
      <c r="Q30" s="26"/>
      <c r="R30" s="26"/>
      <c r="S30" s="26"/>
    </row>
    <row r="31" spans="1:19" ht="12.75" customHeight="1" x14ac:dyDescent="0.25">
      <c r="A31" s="26"/>
      <c r="B31" s="26"/>
      <c r="C31" s="26"/>
      <c r="D31" s="26"/>
      <c r="E31" s="26"/>
      <c r="F31" s="497"/>
      <c r="G31" s="390"/>
      <c r="H31" s="407"/>
      <c r="I31" s="26"/>
      <c r="J31" s="26"/>
      <c r="K31" s="26"/>
      <c r="L31" s="26"/>
      <c r="M31" s="99"/>
      <c r="N31" s="26"/>
      <c r="O31" s="26"/>
      <c r="P31" s="26"/>
      <c r="Q31" s="26"/>
      <c r="R31" s="26"/>
      <c r="S31" s="26"/>
    </row>
    <row r="32" spans="1:19" ht="12.75" customHeight="1" x14ac:dyDescent="0.25">
      <c r="A32" s="26"/>
      <c r="B32" s="26"/>
      <c r="C32" s="26"/>
      <c r="D32" s="26"/>
      <c r="E32" s="26"/>
      <c r="F32" s="497"/>
      <c r="G32" s="390"/>
      <c r="H32" s="407"/>
      <c r="I32" s="26"/>
      <c r="J32" s="26"/>
      <c r="K32" s="26"/>
      <c r="L32" s="26"/>
      <c r="M32" s="99"/>
      <c r="N32" s="26"/>
      <c r="O32" s="26"/>
      <c r="P32" s="26"/>
      <c r="Q32" s="26"/>
      <c r="R32" s="26"/>
      <c r="S32" s="26"/>
    </row>
    <row r="33" spans="1:19" ht="12.75" customHeight="1" x14ac:dyDescent="0.25">
      <c r="A33" s="26"/>
      <c r="B33" s="26"/>
      <c r="C33" s="26"/>
      <c r="D33" s="26"/>
      <c r="E33" s="26"/>
      <c r="F33" s="497"/>
      <c r="G33" s="390"/>
      <c r="H33" s="407"/>
      <c r="I33" s="26"/>
      <c r="J33" s="26"/>
      <c r="K33" s="26"/>
      <c r="L33" s="26"/>
      <c r="M33" s="99"/>
      <c r="N33" s="26"/>
      <c r="O33" s="26"/>
      <c r="P33" s="26"/>
      <c r="Q33" s="26"/>
      <c r="R33" s="26"/>
      <c r="S33" s="26"/>
    </row>
    <row r="34" spans="1:19" ht="12.75" customHeight="1" x14ac:dyDescent="0.25">
      <c r="A34" s="26"/>
      <c r="B34" s="26"/>
      <c r="C34" s="26"/>
      <c r="D34" s="26"/>
      <c r="E34" s="26"/>
      <c r="F34" s="497"/>
      <c r="G34" s="390"/>
      <c r="H34" s="407"/>
      <c r="I34" s="26"/>
      <c r="J34" s="26"/>
      <c r="K34" s="26"/>
      <c r="L34" s="26"/>
      <c r="M34" s="99"/>
      <c r="N34" s="26"/>
      <c r="O34" s="26"/>
      <c r="P34" s="26"/>
      <c r="Q34" s="26"/>
      <c r="R34" s="26"/>
      <c r="S34" s="26"/>
    </row>
    <row r="35" spans="1:19" ht="12.75" customHeight="1" x14ac:dyDescent="0.25">
      <c r="A35" s="26"/>
      <c r="B35" s="26"/>
      <c r="C35" s="26"/>
      <c r="D35" s="26"/>
      <c r="E35" s="26"/>
      <c r="F35" s="497"/>
      <c r="G35" s="390"/>
      <c r="H35" s="407"/>
      <c r="I35" s="26"/>
      <c r="J35" s="26"/>
      <c r="K35" s="26"/>
      <c r="L35" s="26"/>
      <c r="M35" s="99"/>
      <c r="N35" s="26"/>
      <c r="O35" s="26"/>
      <c r="P35" s="26"/>
      <c r="Q35" s="26"/>
      <c r="R35" s="26"/>
      <c r="S35" s="26"/>
    </row>
    <row r="36" spans="1:19" ht="12.75" customHeight="1" x14ac:dyDescent="0.25">
      <c r="A36" s="26"/>
      <c r="B36" s="31"/>
      <c r="C36" s="26"/>
      <c r="D36" s="26"/>
      <c r="E36" s="26"/>
      <c r="F36" s="497"/>
      <c r="G36" s="390"/>
      <c r="H36" s="407"/>
      <c r="I36" s="26"/>
      <c r="J36" s="26"/>
      <c r="K36" s="26"/>
      <c r="L36" s="26"/>
      <c r="M36" s="98"/>
      <c r="N36" s="26"/>
      <c r="O36" s="26"/>
      <c r="P36" s="26"/>
      <c r="Q36" s="26"/>
      <c r="R36" s="26"/>
      <c r="S36" s="26"/>
    </row>
    <row r="37" spans="1:19" ht="12.75" customHeight="1" x14ac:dyDescent="0.25">
      <c r="A37" s="26"/>
      <c r="B37" s="26"/>
      <c r="C37" s="26"/>
      <c r="D37" s="26"/>
      <c r="E37" s="26"/>
      <c r="F37" s="497"/>
      <c r="G37" s="390"/>
      <c r="H37" s="407"/>
      <c r="I37" s="26"/>
      <c r="J37" s="26"/>
      <c r="K37" s="26"/>
      <c r="L37" s="26"/>
      <c r="M37" s="99"/>
      <c r="N37" s="26"/>
      <c r="O37" s="26"/>
      <c r="P37" s="26"/>
      <c r="Q37" s="26"/>
      <c r="R37" s="26"/>
      <c r="S37" s="26"/>
    </row>
    <row r="38" spans="1:19" ht="12.75" customHeight="1" x14ac:dyDescent="0.25">
      <c r="A38" s="26"/>
      <c r="B38" s="26"/>
      <c r="C38" s="26"/>
      <c r="D38" s="26"/>
      <c r="E38" s="26"/>
      <c r="F38" s="497"/>
      <c r="G38" s="390"/>
      <c r="H38" s="407"/>
      <c r="I38" s="26"/>
      <c r="J38" s="26"/>
      <c r="K38" s="26"/>
      <c r="L38" s="26"/>
      <c r="M38" s="99"/>
      <c r="N38" s="26"/>
      <c r="O38" s="26"/>
      <c r="P38" s="26"/>
      <c r="Q38" s="26"/>
      <c r="R38" s="26"/>
      <c r="S38" s="26"/>
    </row>
    <row r="39" spans="1:19" ht="12.75" customHeight="1" x14ac:dyDescent="0.25">
      <c r="A39" s="26"/>
      <c r="B39" s="26"/>
      <c r="C39" s="26"/>
      <c r="D39" s="26"/>
      <c r="E39" s="26"/>
      <c r="F39" s="497"/>
      <c r="G39" s="390"/>
      <c r="H39" s="407"/>
      <c r="I39" s="26"/>
      <c r="J39" s="26"/>
      <c r="K39" s="26"/>
      <c r="L39" s="26"/>
      <c r="M39" s="99"/>
      <c r="N39" s="26"/>
      <c r="O39" s="26"/>
      <c r="P39" s="26"/>
      <c r="Q39" s="26"/>
      <c r="R39" s="26"/>
      <c r="S39" s="26"/>
    </row>
    <row r="40" spans="1:19" ht="12.75" customHeight="1" x14ac:dyDescent="0.25">
      <c r="A40" s="26"/>
      <c r="B40" s="26"/>
      <c r="C40" s="26"/>
      <c r="D40" s="26"/>
      <c r="E40" s="26"/>
      <c r="F40" s="497"/>
      <c r="G40" s="390"/>
      <c r="H40" s="407"/>
      <c r="I40" s="26"/>
      <c r="J40" s="26"/>
      <c r="K40" s="26"/>
      <c r="L40" s="26"/>
      <c r="M40" s="99"/>
      <c r="N40" s="26"/>
      <c r="O40" s="26"/>
      <c r="P40" s="26"/>
      <c r="Q40" s="26"/>
      <c r="R40" s="26"/>
      <c r="S40" s="26"/>
    </row>
    <row r="41" spans="1:19" ht="12.75" customHeight="1" x14ac:dyDescent="0.25">
      <c r="A41" s="26"/>
      <c r="B41" s="26"/>
      <c r="C41" s="26"/>
      <c r="D41" s="26"/>
      <c r="E41" s="26"/>
      <c r="F41" s="497"/>
      <c r="G41" s="390"/>
      <c r="H41" s="407"/>
      <c r="I41" s="26"/>
      <c r="J41" s="26"/>
      <c r="K41" s="26"/>
      <c r="L41" s="26"/>
      <c r="M41" s="99"/>
      <c r="N41" s="26"/>
      <c r="O41" s="26"/>
      <c r="P41" s="26"/>
      <c r="Q41" s="26"/>
      <c r="R41" s="26"/>
      <c r="S41" s="26"/>
    </row>
    <row r="42" spans="1:19" ht="12.75" customHeight="1" x14ac:dyDescent="0.25">
      <c r="A42" s="26"/>
      <c r="B42" s="26"/>
      <c r="C42" s="26"/>
      <c r="D42" s="26"/>
      <c r="E42" s="26"/>
      <c r="F42" s="497"/>
      <c r="G42" s="390"/>
      <c r="H42" s="407"/>
      <c r="I42" s="26"/>
      <c r="J42" s="26"/>
      <c r="K42" s="26"/>
      <c r="L42" s="26"/>
      <c r="M42" s="99"/>
      <c r="N42" s="26"/>
      <c r="O42" s="26"/>
      <c r="P42" s="26"/>
      <c r="Q42" s="26"/>
      <c r="R42" s="26"/>
      <c r="S42" s="26"/>
    </row>
    <row r="43" spans="1:19" ht="12.75" customHeight="1" x14ac:dyDescent="0.25">
      <c r="A43" s="26"/>
      <c r="B43" s="26"/>
      <c r="C43" s="26"/>
      <c r="D43" s="26"/>
      <c r="E43" s="26"/>
      <c r="F43" s="497"/>
      <c r="G43" s="390"/>
      <c r="H43" s="407"/>
      <c r="I43" s="26"/>
      <c r="J43" s="26"/>
      <c r="K43" s="26"/>
      <c r="L43" s="26"/>
      <c r="M43" s="99"/>
      <c r="N43" s="26"/>
      <c r="O43" s="26"/>
      <c r="P43" s="26"/>
      <c r="Q43" s="26"/>
      <c r="R43" s="26"/>
      <c r="S43" s="26"/>
    </row>
    <row r="44" spans="1:19" ht="12.75" customHeight="1" x14ac:dyDescent="0.25">
      <c r="A44" s="26"/>
      <c r="B44" s="26"/>
      <c r="C44" s="26"/>
      <c r="D44" s="26"/>
      <c r="E44" s="26"/>
      <c r="F44" s="497"/>
      <c r="G44" s="390"/>
      <c r="H44" s="407"/>
      <c r="I44" s="26"/>
      <c r="J44" s="26"/>
      <c r="K44" s="26"/>
      <c r="L44" s="26"/>
      <c r="M44" s="26"/>
      <c r="N44" s="26"/>
      <c r="O44" s="26"/>
      <c r="P44" s="26"/>
      <c r="Q44" s="26"/>
      <c r="R44" s="26"/>
      <c r="S44" s="26"/>
    </row>
    <row r="45" spans="1:19" ht="12.75" customHeight="1" x14ac:dyDescent="0.25">
      <c r="A45" s="26"/>
      <c r="B45" s="100"/>
      <c r="C45" s="26"/>
      <c r="D45" s="26"/>
      <c r="E45" s="26"/>
      <c r="F45" s="497"/>
      <c r="G45" s="390"/>
      <c r="H45" s="407"/>
      <c r="I45" s="26"/>
      <c r="J45" s="26"/>
      <c r="K45" s="26"/>
      <c r="L45" s="26"/>
      <c r="M45" s="26"/>
      <c r="N45" s="26"/>
      <c r="O45" s="26"/>
      <c r="P45" s="26"/>
      <c r="Q45" s="26"/>
      <c r="R45" s="26"/>
      <c r="S45" s="26"/>
    </row>
    <row r="46" spans="1:19" ht="12.75" customHeight="1" x14ac:dyDescent="0.25">
      <c r="A46" s="26"/>
      <c r="B46" s="100"/>
      <c r="C46" s="26"/>
      <c r="D46" s="26"/>
      <c r="E46" s="26"/>
      <c r="F46" s="497"/>
      <c r="G46" s="390"/>
      <c r="H46" s="407"/>
      <c r="I46" s="26"/>
      <c r="J46" s="26"/>
      <c r="K46" s="26"/>
      <c r="L46" s="26"/>
      <c r="M46" s="26"/>
      <c r="N46" s="26"/>
      <c r="O46" s="26"/>
      <c r="P46" s="26"/>
      <c r="Q46" s="26"/>
      <c r="R46" s="26"/>
      <c r="S46" s="26"/>
    </row>
  </sheetData>
  <mergeCells count="5">
    <mergeCell ref="A18:B18"/>
    <mergeCell ref="M4:M5"/>
    <mergeCell ref="C4:F4"/>
    <mergeCell ref="N4:R4"/>
    <mergeCell ref="H4:L4"/>
  </mergeCells>
  <conditionalFormatting sqref="A1">
    <cfRule type="cellIs" dxfId="6" priority="1" stopIfTrue="1" operator="equal">
      <formula>"{ENTER NAME OF CITY HERE}"</formula>
    </cfRule>
  </conditionalFormatting>
  <conditionalFormatting sqref="R8 H12:L12 R12:S16 M19:M20 M23">
    <cfRule type="cellIs" dxfId="5" priority="2" stopIfTrue="1" operator="lessThan">
      <formula>0</formula>
    </cfRule>
  </conditionalFormatting>
  <pageMargins left="0.25" right="0.16" top="0.24" bottom="0.23" header="0.5" footer="0.23"/>
  <pageSetup orientation="landscape" r:id="rId1"/>
  <headerFooter>
    <oddFooter>&amp;C&amp;"Times New Roman,Regular"&amp;10&amp;K000000General Fund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46"/>
  <sheetViews>
    <sheetView showGridLines="0" topLeftCell="A16" workbookViewId="0">
      <selection activeCell="S23" sqref="S23"/>
    </sheetView>
  </sheetViews>
  <sheetFormatPr defaultColWidth="9.6640625" defaultRowHeight="12.75" customHeight="1" x14ac:dyDescent="0.25"/>
  <cols>
    <col min="1" max="1" width="9" style="110" customWidth="1"/>
    <col min="2" max="2" width="40.109375" style="110" customWidth="1"/>
    <col min="3" max="5" width="12.44140625" style="110" hidden="1" customWidth="1"/>
    <col min="6" max="6" width="12.44140625" style="513" customWidth="1"/>
    <col min="7" max="7" width="12.44140625" style="406" customWidth="1"/>
    <col min="8" max="8" width="12.44140625" style="427" customWidth="1"/>
    <col min="9" max="9" width="12.44140625" style="110" customWidth="1"/>
    <col min="10" max="11" width="12.44140625" style="110" hidden="1" customWidth="1"/>
    <col min="12" max="12" width="10.109375" style="110" hidden="1" customWidth="1"/>
    <col min="13" max="13" width="6" style="110" hidden="1" customWidth="1"/>
    <col min="14" max="14" width="5" style="110" hidden="1" customWidth="1"/>
    <col min="15" max="16" width="5.109375" style="110" hidden="1" customWidth="1"/>
    <col min="17" max="17" width="26.33203125" style="110" hidden="1" customWidth="1"/>
    <col min="18" max="256" width="9.6640625" style="110" customWidth="1"/>
  </cols>
  <sheetData>
    <row r="1" spans="1:20" ht="15.75" customHeight="1" x14ac:dyDescent="0.3">
      <c r="A1" s="21"/>
      <c r="B1" s="22" t="s">
        <v>29</v>
      </c>
      <c r="C1" s="23"/>
      <c r="D1" s="23"/>
      <c r="E1" s="24"/>
      <c r="F1" s="496"/>
      <c r="G1" s="390"/>
      <c r="H1" s="407"/>
      <c r="I1" s="26"/>
      <c r="J1" s="26"/>
      <c r="K1" s="26"/>
      <c r="L1" s="26"/>
      <c r="M1" s="26"/>
      <c r="N1" s="26"/>
      <c r="O1" s="26"/>
      <c r="P1" s="26"/>
      <c r="Q1" s="26"/>
      <c r="R1" s="26"/>
      <c r="S1" s="111"/>
      <c r="T1" s="112"/>
    </row>
    <row r="2" spans="1:20" ht="15.75" customHeight="1" x14ac:dyDescent="0.3">
      <c r="A2" s="27"/>
      <c r="B2" s="28"/>
      <c r="C2" s="27"/>
      <c r="D2" s="29"/>
      <c r="E2" s="26"/>
      <c r="F2" s="497"/>
      <c r="G2" s="390"/>
      <c r="H2" s="407"/>
      <c r="I2" s="26"/>
      <c r="J2" s="26"/>
      <c r="K2" s="26"/>
      <c r="L2" s="26"/>
      <c r="M2" s="26"/>
      <c r="N2" s="26"/>
      <c r="O2" s="26"/>
      <c r="P2" s="26"/>
      <c r="Q2" s="26"/>
      <c r="R2" s="26"/>
      <c r="S2" s="113"/>
      <c r="T2" s="114"/>
    </row>
    <row r="3" spans="1:20" ht="16.5" customHeight="1" x14ac:dyDescent="0.3">
      <c r="A3" s="30" t="s">
        <v>251</v>
      </c>
      <c r="B3" s="25"/>
      <c r="C3" s="26"/>
      <c r="D3" s="26"/>
      <c r="E3" s="26"/>
      <c r="F3" s="497"/>
      <c r="G3" s="391"/>
      <c r="H3" s="407"/>
      <c r="I3" s="26"/>
      <c r="J3" s="26"/>
      <c r="K3" s="26"/>
      <c r="L3" s="26"/>
      <c r="M3" s="26"/>
      <c r="N3" s="26"/>
      <c r="O3" s="26"/>
      <c r="P3" s="26"/>
      <c r="Q3" s="26"/>
      <c r="R3" s="26"/>
      <c r="S3" s="113"/>
      <c r="T3" s="114"/>
    </row>
    <row r="4" spans="1:20" ht="38.25" customHeight="1" x14ac:dyDescent="0.25">
      <c r="A4" s="26"/>
      <c r="B4" s="31"/>
      <c r="C4" s="657" t="s">
        <v>31</v>
      </c>
      <c r="D4" s="658"/>
      <c r="E4" s="658"/>
      <c r="F4" s="659"/>
      <c r="G4" s="392" t="s">
        <v>32</v>
      </c>
      <c r="H4" s="662" t="s">
        <v>33</v>
      </c>
      <c r="I4" s="658"/>
      <c r="J4" s="658"/>
      <c r="K4" s="658"/>
      <c r="L4" s="655" t="str">
        <f>"Avg Ann Increase"&amp;" "&amp;C5&amp;"- present"</f>
        <v>Avg Ann Increase 2015- present</v>
      </c>
      <c r="M4" s="660" t="s">
        <v>34</v>
      </c>
      <c r="N4" s="661"/>
      <c r="O4" s="661"/>
      <c r="P4" s="661"/>
      <c r="Q4" s="661"/>
      <c r="R4" s="26"/>
      <c r="S4" s="113"/>
      <c r="T4" s="114"/>
    </row>
    <row r="5" spans="1:20" ht="12.75" customHeight="1" x14ac:dyDescent="0.25">
      <c r="A5" s="26"/>
      <c r="B5" s="31"/>
      <c r="C5" s="32">
        <f>D5-1</f>
        <v>2015</v>
      </c>
      <c r="D5" s="32">
        <f>E5-1</f>
        <v>2016</v>
      </c>
      <c r="E5" s="32">
        <f>F5-1</f>
        <v>2017</v>
      </c>
      <c r="F5" s="498">
        <f>G5-1</f>
        <v>2018</v>
      </c>
      <c r="G5" s="393">
        <f>H5-1</f>
        <v>2019</v>
      </c>
      <c r="H5" s="408">
        <v>2020</v>
      </c>
      <c r="I5" s="32">
        <f>H5+1</f>
        <v>2021</v>
      </c>
      <c r="J5" s="32">
        <f>I5+1</f>
        <v>2022</v>
      </c>
      <c r="K5" s="32">
        <f>J5+1</f>
        <v>2023</v>
      </c>
      <c r="L5" s="656"/>
      <c r="M5" s="32">
        <f>H5</f>
        <v>2020</v>
      </c>
      <c r="N5" s="32">
        <f>I5</f>
        <v>2021</v>
      </c>
      <c r="O5" s="32">
        <f>J5</f>
        <v>2022</v>
      </c>
      <c r="P5" s="32">
        <f>K5</f>
        <v>2023</v>
      </c>
      <c r="Q5" s="33" t="s">
        <v>35</v>
      </c>
      <c r="R5" s="26"/>
      <c r="S5" s="113"/>
      <c r="T5" s="114"/>
    </row>
    <row r="6" spans="1:20" ht="12.75" customHeight="1" x14ac:dyDescent="0.25">
      <c r="A6" s="34" t="s">
        <v>36</v>
      </c>
      <c r="B6" s="31"/>
      <c r="C6" s="35"/>
      <c r="D6" s="35"/>
      <c r="E6" s="35"/>
      <c r="F6" s="499"/>
      <c r="G6" s="394"/>
      <c r="H6" s="409"/>
      <c r="I6" s="36"/>
      <c r="J6" s="36"/>
      <c r="K6" s="37"/>
      <c r="L6" s="38"/>
      <c r="M6" s="39"/>
      <c r="N6" s="35"/>
      <c r="O6" s="35"/>
      <c r="P6" s="35"/>
      <c r="Q6" s="35"/>
      <c r="R6" s="26"/>
      <c r="S6" s="113"/>
      <c r="T6" s="114"/>
    </row>
    <row r="7" spans="1:20" ht="12.75" customHeight="1" x14ac:dyDescent="0.25">
      <c r="A7" s="40" t="s">
        <v>252</v>
      </c>
      <c r="B7" s="41" t="s">
        <v>253</v>
      </c>
      <c r="C7" s="42">
        <v>-4997</v>
      </c>
      <c r="D7" s="42">
        <v>-21</v>
      </c>
      <c r="E7" s="42">
        <v>-689</v>
      </c>
      <c r="F7" s="500">
        <v>15062</v>
      </c>
      <c r="G7" s="395">
        <v>2883</v>
      </c>
      <c r="H7" s="410">
        <v>0</v>
      </c>
      <c r="I7" s="43">
        <v>0</v>
      </c>
      <c r="J7" s="40" t="str">
        <f>IF(O7="","",I7*(1+O7))</f>
        <v/>
      </c>
      <c r="K7" s="56" t="str">
        <f>IF(P7="","",J7*(1+P7))</f>
        <v/>
      </c>
      <c r="L7" s="51" t="str">
        <f>IF(C7="","",IF(AND(G7&gt;=0,G7&lt;&gt;"",C7&gt;0),(G7/C7)^(1/4)-1,IF(AND(F7&gt;=0,C7&gt;0),(F7/C7)^(1/3)-1,"N/A")))</f>
        <v>N/A</v>
      </c>
      <c r="M7" s="46">
        <v>0</v>
      </c>
      <c r="N7" s="47"/>
      <c r="O7" s="47"/>
      <c r="P7" s="47"/>
      <c r="Q7" s="48"/>
      <c r="R7" s="45"/>
      <c r="S7" s="115"/>
      <c r="T7" s="114"/>
    </row>
    <row r="8" spans="1:20" ht="12.75" customHeight="1" x14ac:dyDescent="0.25">
      <c r="A8" s="40" t="s">
        <v>254</v>
      </c>
      <c r="B8" s="49" t="s">
        <v>38</v>
      </c>
      <c r="C8" s="42">
        <v>239529</v>
      </c>
      <c r="D8" s="42">
        <v>239363</v>
      </c>
      <c r="E8" s="42">
        <v>245345</v>
      </c>
      <c r="F8" s="500">
        <v>245340</v>
      </c>
      <c r="G8" s="395">
        <v>257607</v>
      </c>
      <c r="H8" s="411">
        <v>269607</v>
      </c>
      <c r="I8" s="43">
        <v>269607</v>
      </c>
      <c r="J8" s="43">
        <f>IF(O8="","",I8*(1+O8))</f>
        <v>274999.14</v>
      </c>
      <c r="K8" s="44">
        <f>IF(P8="","",J8*(1+P8))</f>
        <v>280499.12280000001</v>
      </c>
      <c r="L8" s="45">
        <f>IF(C8="","",IF(AND(G8&gt;=0,G8&lt;&gt;"",C8&gt;0),(G8/C8)^(1/4)-1,IF(AND(F8&gt;=0,C8&gt;0),(F8/C8)^(1/3)-1,"N/A")))</f>
        <v>1.8356616985818919E-2</v>
      </c>
      <c r="M8" s="46">
        <v>0.02</v>
      </c>
      <c r="N8" s="47">
        <v>0.02</v>
      </c>
      <c r="O8" s="47">
        <v>0.02</v>
      </c>
      <c r="P8" s="47">
        <v>0.02</v>
      </c>
      <c r="Q8" s="116"/>
      <c r="R8" s="45"/>
      <c r="S8" s="115"/>
      <c r="T8" s="114"/>
    </row>
    <row r="9" spans="1:20" ht="12.75" customHeight="1" x14ac:dyDescent="0.25">
      <c r="A9" s="40" t="s">
        <v>248</v>
      </c>
      <c r="B9" s="40" t="s">
        <v>249</v>
      </c>
      <c r="C9" s="102">
        <v>35</v>
      </c>
      <c r="D9" s="102">
        <v>12</v>
      </c>
      <c r="E9" s="102">
        <v>12</v>
      </c>
      <c r="F9" s="501">
        <v>0</v>
      </c>
      <c r="G9" s="494">
        <v>10</v>
      </c>
      <c r="H9" s="410">
        <v>10</v>
      </c>
      <c r="I9" s="43">
        <v>10</v>
      </c>
      <c r="J9" s="43">
        <v>10</v>
      </c>
      <c r="K9" s="44">
        <v>10</v>
      </c>
      <c r="L9" s="45">
        <v>0.1</v>
      </c>
      <c r="M9" s="103"/>
      <c r="N9" s="104"/>
      <c r="O9" s="104"/>
      <c r="P9" s="104"/>
      <c r="Q9" s="105"/>
      <c r="R9" s="26"/>
      <c r="S9" s="113"/>
      <c r="T9" s="114"/>
    </row>
    <row r="10" spans="1:20" ht="12.75" customHeight="1" x14ac:dyDescent="0.25">
      <c r="A10" s="26"/>
      <c r="B10" s="34" t="s">
        <v>87</v>
      </c>
      <c r="C10" s="106">
        <f t="shared" ref="C10:K10" si="0">SUM(C7:C8)</f>
        <v>234532</v>
      </c>
      <c r="D10" s="106">
        <f t="shared" si="0"/>
        <v>239342</v>
      </c>
      <c r="E10" s="106">
        <f t="shared" si="0"/>
        <v>244656</v>
      </c>
      <c r="F10" s="502">
        <f t="shared" si="0"/>
        <v>260402</v>
      </c>
      <c r="G10" s="495">
        <f t="shared" si="0"/>
        <v>260490</v>
      </c>
      <c r="H10" s="414">
        <f t="shared" si="0"/>
        <v>269607</v>
      </c>
      <c r="I10" s="58">
        <f t="shared" si="0"/>
        <v>269607</v>
      </c>
      <c r="J10" s="58">
        <f t="shared" si="0"/>
        <v>274999.14</v>
      </c>
      <c r="K10" s="59">
        <f t="shared" si="0"/>
        <v>280499.12280000001</v>
      </c>
      <c r="L10" s="60">
        <f>IF(AND(G10&gt;0,C10&gt;0),(G10/C10)^(1/4)-1,IF(AND(G10&lt;=0,C10&gt;0),(F10/C10)^(1/3)-1,""))</f>
        <v>2.6590490913511067E-2</v>
      </c>
      <c r="M10" s="107">
        <f>IF(G10&lt;=0,"",(H10-G10)/G10)</f>
        <v>3.4999424162155936E-2</v>
      </c>
      <c r="N10" s="108">
        <f>IF(H10&lt;=0,"",(I10-H10)/H10)</f>
        <v>0</v>
      </c>
      <c r="O10" s="108">
        <f>IF(I10&lt;=0,"",(J10-I10)/I10)</f>
        <v>2.0000000000000052E-2</v>
      </c>
      <c r="P10" s="108">
        <f>IF(J10&lt;=0,"",(K10-J10)/J10)</f>
        <v>1.999999999999999E-2</v>
      </c>
      <c r="Q10" s="109"/>
      <c r="R10" s="26"/>
      <c r="S10" s="113"/>
      <c r="T10" s="114"/>
    </row>
    <row r="11" spans="1:20" ht="9" customHeight="1" x14ac:dyDescent="0.25">
      <c r="A11" s="26"/>
      <c r="B11" s="26"/>
      <c r="C11" s="64"/>
      <c r="D11" s="64"/>
      <c r="E11" s="64"/>
      <c r="F11" s="503"/>
      <c r="G11" s="397"/>
      <c r="H11" s="411"/>
      <c r="I11" s="26"/>
      <c r="J11" s="26"/>
      <c r="K11" s="26"/>
      <c r="L11" s="64"/>
      <c r="M11" s="65"/>
      <c r="N11" s="65"/>
      <c r="O11" s="65"/>
      <c r="P11" s="65"/>
      <c r="Q11" s="26"/>
      <c r="R11" s="26"/>
      <c r="S11" s="113"/>
      <c r="T11" s="114"/>
    </row>
    <row r="12" spans="1:20" ht="12.75" customHeight="1" x14ac:dyDescent="0.25">
      <c r="A12" s="34" t="s">
        <v>88</v>
      </c>
      <c r="B12" s="26"/>
      <c r="C12" s="66"/>
      <c r="D12" s="67"/>
      <c r="E12" s="67"/>
      <c r="F12" s="504"/>
      <c r="G12" s="398"/>
      <c r="H12" s="415"/>
      <c r="I12" s="68"/>
      <c r="J12" s="68"/>
      <c r="K12" s="68"/>
      <c r="L12" s="34" t="str">
        <f>IF(C12="","",IF(AND(G12&lt;&gt;"",C12&lt;&gt;""),(G12/C12)^(1/4)-1,IF(AND(G12&lt;&gt;0,C12&lt;&gt;""),(F12/C12)^(1/3)-1,"N/A")))</f>
        <v/>
      </c>
      <c r="M12" s="69"/>
      <c r="N12" s="70"/>
      <c r="O12" s="70"/>
      <c r="P12" s="70"/>
      <c r="Q12" s="71"/>
      <c r="R12" s="68"/>
      <c r="S12" s="113"/>
      <c r="T12" s="114"/>
    </row>
    <row r="13" spans="1:20" ht="12.75" customHeight="1" x14ac:dyDescent="0.25">
      <c r="A13" s="26">
        <v>45404.14</v>
      </c>
      <c r="B13" s="49" t="s">
        <v>255</v>
      </c>
      <c r="C13" s="42">
        <v>230919</v>
      </c>
      <c r="D13" s="42">
        <v>235348</v>
      </c>
      <c r="E13" s="42">
        <v>241044</v>
      </c>
      <c r="F13" s="500">
        <v>257500</v>
      </c>
      <c r="G13" s="395">
        <v>257607</v>
      </c>
      <c r="H13" s="411">
        <v>257607</v>
      </c>
      <c r="I13" s="26">
        <v>257607</v>
      </c>
      <c r="J13" s="26">
        <v>268014</v>
      </c>
      <c r="K13" s="50"/>
      <c r="L13" s="45">
        <f>IF(C13="","",IF(AND(G13&gt;=0,G13&lt;&gt;"",C13&gt;0),(G13/C13)^(1/4)-1,IF(AND(F13&gt;=0,C13&gt;0),(F13/C13)^(1/3)-1,"N/A")))</f>
        <v>2.7719265829961426E-2</v>
      </c>
      <c r="M13" s="46"/>
      <c r="N13" s="47"/>
      <c r="O13" s="47"/>
      <c r="P13" s="47"/>
      <c r="Q13" s="75"/>
      <c r="R13" s="76"/>
      <c r="S13" s="113"/>
      <c r="T13" s="114"/>
    </row>
    <row r="14" spans="1:20" ht="12.75" customHeight="1" x14ac:dyDescent="0.25">
      <c r="A14" s="26"/>
      <c r="B14" s="49"/>
      <c r="C14" s="42"/>
      <c r="D14" s="42"/>
      <c r="E14" s="42"/>
      <c r="F14" s="500"/>
      <c r="G14" s="395"/>
      <c r="H14" s="413"/>
      <c r="I14" s="40"/>
      <c r="J14" s="40"/>
      <c r="K14" s="56"/>
      <c r="L14" s="51" t="str">
        <f>IF(C14="","",IF(AND(G14&gt;=0,G14&lt;&gt;"",C14&gt;0),(G14/C14)^(1/4)-1,IF(AND(F14&gt;=0,C14&gt;0),(F14/C14)^(1/3)-1,"N/A")))</f>
        <v/>
      </c>
      <c r="M14" s="46"/>
      <c r="N14" s="47"/>
      <c r="O14" s="47"/>
      <c r="P14" s="47"/>
      <c r="Q14" s="75"/>
      <c r="R14" s="76"/>
      <c r="S14" s="113"/>
      <c r="T14" s="114"/>
    </row>
    <row r="15" spans="1:20" ht="12.75" customHeight="1" x14ac:dyDescent="0.25">
      <c r="A15" s="26"/>
      <c r="B15" s="49"/>
      <c r="C15" s="42"/>
      <c r="D15" s="42"/>
      <c r="E15" s="42"/>
      <c r="F15" s="500"/>
      <c r="G15" s="395"/>
      <c r="H15" s="413"/>
      <c r="I15" s="40"/>
      <c r="J15" s="40"/>
      <c r="K15" s="56"/>
      <c r="L15" s="51" t="str">
        <f>IF(C15="","",IF(AND(G15&gt;=0,G15&lt;&gt;"",C15&gt;0),(G15/C15)^(1/4)-1,IF(AND(F15&gt;=0,C15&gt;0),(F15/C15)^(1/3)-1,"N/A")))</f>
        <v/>
      </c>
      <c r="M15" s="46"/>
      <c r="N15" s="47"/>
      <c r="O15" s="47"/>
      <c r="P15" s="47"/>
      <c r="Q15" s="75"/>
      <c r="R15" s="76"/>
      <c r="S15" s="113"/>
      <c r="T15" s="114"/>
    </row>
    <row r="16" spans="1:20" ht="12.75" customHeight="1" x14ac:dyDescent="0.25">
      <c r="A16" s="26"/>
      <c r="B16" s="34" t="s">
        <v>236</v>
      </c>
      <c r="C16" s="57">
        <f t="shared" ref="C16:K16" si="1">SUM(C13:C15)</f>
        <v>230919</v>
      </c>
      <c r="D16" s="57">
        <f t="shared" si="1"/>
        <v>235348</v>
      </c>
      <c r="E16" s="57">
        <f t="shared" si="1"/>
        <v>241044</v>
      </c>
      <c r="F16" s="505">
        <f t="shared" si="1"/>
        <v>257500</v>
      </c>
      <c r="G16" s="396">
        <f t="shared" si="1"/>
        <v>257607</v>
      </c>
      <c r="H16" s="414">
        <f t="shared" si="1"/>
        <v>257607</v>
      </c>
      <c r="I16" s="58">
        <f t="shared" si="1"/>
        <v>257607</v>
      </c>
      <c r="J16" s="58">
        <f t="shared" si="1"/>
        <v>268014</v>
      </c>
      <c r="K16" s="59">
        <f t="shared" si="1"/>
        <v>0</v>
      </c>
      <c r="L16" s="60">
        <f>IF(AND(G16&gt;0,C16&gt;0),(G16/C16)^(1/4)-1,IF(AND(G16&lt;=0,C16&gt;0),(F16/C16)^(1/3)-1,""))</f>
        <v>2.7719265829961426E-2</v>
      </c>
      <c r="M16" s="61">
        <f>IF(G16&lt;=0,"",(H16-G16)/G16)</f>
        <v>0</v>
      </c>
      <c r="N16" s="117">
        <f>IF(H16&lt;=0,"",(I16-H16)/H16)</f>
        <v>0</v>
      </c>
      <c r="O16" s="117">
        <f>IF(I16&lt;=0,"",(J16-I16)/I16)</f>
        <v>4.0398746928460794E-2</v>
      </c>
      <c r="P16" s="117">
        <f>IF(J16&lt;=0,"",(K16-J16)/J16)</f>
        <v>-1</v>
      </c>
      <c r="Q16" s="83"/>
      <c r="R16" s="84"/>
      <c r="S16" s="113"/>
      <c r="T16" s="114"/>
    </row>
    <row r="17" spans="1:256" ht="12.75" customHeight="1" x14ac:dyDescent="0.25">
      <c r="A17" s="26"/>
      <c r="B17" s="85"/>
      <c r="C17" s="86"/>
      <c r="D17" s="86"/>
      <c r="E17" s="86"/>
      <c r="F17" s="506"/>
      <c r="G17" s="399"/>
      <c r="H17" s="422"/>
      <c r="I17" s="86"/>
      <c r="J17" s="86"/>
      <c r="K17" s="86"/>
      <c r="L17" s="26"/>
      <c r="M17" s="26"/>
      <c r="N17" s="26"/>
      <c r="O17" s="26"/>
      <c r="P17" s="26"/>
      <c r="Q17" s="26"/>
      <c r="R17" s="26"/>
      <c r="S17" s="113"/>
      <c r="T17" s="114"/>
    </row>
    <row r="18" spans="1:256" ht="12.75" customHeight="1" x14ac:dyDescent="0.25">
      <c r="A18" s="653" t="s">
        <v>237</v>
      </c>
      <c r="B18" s="654"/>
      <c r="C18" s="58">
        <f t="shared" ref="C18:K18" si="2">C10-C16</f>
        <v>3613</v>
      </c>
      <c r="D18" s="58">
        <f t="shared" si="2"/>
        <v>3994</v>
      </c>
      <c r="E18" s="58">
        <f t="shared" si="2"/>
        <v>3612</v>
      </c>
      <c r="F18" s="507">
        <f t="shared" si="2"/>
        <v>2902</v>
      </c>
      <c r="G18" s="400">
        <f t="shared" si="2"/>
        <v>2883</v>
      </c>
      <c r="H18" s="414">
        <f t="shared" si="2"/>
        <v>12000</v>
      </c>
      <c r="I18" s="58">
        <f t="shared" si="2"/>
        <v>12000</v>
      </c>
      <c r="J18" s="58">
        <f t="shared" si="2"/>
        <v>6985.140000000014</v>
      </c>
      <c r="K18" s="58">
        <f t="shared" si="2"/>
        <v>280499.12280000001</v>
      </c>
      <c r="L18" s="26"/>
      <c r="M18" s="26"/>
      <c r="N18" s="26"/>
      <c r="O18" s="26"/>
      <c r="P18" s="26"/>
      <c r="Q18" s="26"/>
      <c r="R18" s="26"/>
      <c r="S18" s="113"/>
      <c r="T18" s="114"/>
    </row>
    <row r="19" spans="1:256" ht="12.75" customHeight="1" x14ac:dyDescent="0.25">
      <c r="A19" s="68"/>
      <c r="B19" s="68"/>
      <c r="C19" s="68"/>
      <c r="D19" s="68"/>
      <c r="E19" s="68"/>
      <c r="F19" s="508"/>
      <c r="G19" s="401"/>
      <c r="H19" s="415"/>
      <c r="I19" s="68"/>
      <c r="J19" s="68"/>
      <c r="K19" s="68"/>
      <c r="L19" s="68"/>
      <c r="M19" s="26"/>
      <c r="N19" s="26"/>
      <c r="O19" s="26"/>
      <c r="P19" s="26"/>
      <c r="Q19" s="26"/>
      <c r="R19" s="26"/>
      <c r="S19" s="113"/>
      <c r="T19" s="114"/>
    </row>
    <row r="20" spans="1:256" ht="12.75" customHeight="1" x14ac:dyDescent="0.25">
      <c r="A20" s="34" t="s">
        <v>238</v>
      </c>
      <c r="B20" s="68"/>
      <c r="C20" s="71"/>
      <c r="D20" s="71"/>
      <c r="E20" s="71"/>
      <c r="F20" s="509"/>
      <c r="G20" s="402"/>
      <c r="H20" s="415"/>
      <c r="I20" s="68"/>
      <c r="J20" s="68"/>
      <c r="K20" s="68"/>
      <c r="L20" s="68"/>
      <c r="M20" s="26"/>
      <c r="N20" s="26"/>
      <c r="O20" s="26"/>
      <c r="P20" s="26"/>
      <c r="Q20" s="26"/>
      <c r="R20" s="26"/>
      <c r="S20" s="113"/>
      <c r="T20" s="114"/>
    </row>
    <row r="21" spans="1:256" ht="13.65" customHeight="1" x14ac:dyDescent="0.25">
      <c r="A21" s="26"/>
      <c r="B21" s="88" t="s">
        <v>239</v>
      </c>
      <c r="C21" s="89"/>
      <c r="D21" s="89"/>
      <c r="E21" s="89"/>
      <c r="F21" s="510"/>
      <c r="G21" s="403"/>
      <c r="H21" s="415">
        <f>G22</f>
        <v>0</v>
      </c>
      <c r="I21" s="68"/>
      <c r="J21" s="68">
        <f>I22</f>
        <v>0</v>
      </c>
      <c r="K21" s="68">
        <f>J22</f>
        <v>0</v>
      </c>
      <c r="L21" s="26"/>
      <c r="M21" s="26"/>
      <c r="N21" s="26"/>
      <c r="O21" s="26"/>
      <c r="P21" s="26"/>
      <c r="Q21" s="26"/>
      <c r="R21" s="26"/>
      <c r="S21" s="113"/>
      <c r="T21" s="114"/>
    </row>
    <row r="22" spans="1:256" ht="13.65" customHeight="1" x14ac:dyDescent="0.25">
      <c r="A22" s="68"/>
      <c r="B22" s="88" t="s">
        <v>240</v>
      </c>
      <c r="C22" s="89"/>
      <c r="D22" s="89"/>
      <c r="E22" s="89"/>
      <c r="F22" s="510"/>
      <c r="G22" s="403"/>
      <c r="H22" s="423"/>
      <c r="I22" s="71"/>
      <c r="J22" s="71"/>
      <c r="K22" s="71"/>
      <c r="L22" s="68"/>
      <c r="M22" s="26"/>
      <c r="N22" s="26"/>
      <c r="O22" s="26"/>
      <c r="P22" s="26"/>
      <c r="Q22" s="26"/>
      <c r="R22" s="26"/>
      <c r="S22" s="113"/>
      <c r="T22" s="114"/>
    </row>
    <row r="23" spans="1:256" ht="12.75" customHeight="1" x14ac:dyDescent="0.25">
      <c r="A23" s="90"/>
      <c r="B23" s="49" t="s">
        <v>241</v>
      </c>
      <c r="C23" s="89"/>
      <c r="D23" s="89"/>
      <c r="E23" s="89"/>
      <c r="F23" s="510"/>
      <c r="G23" s="403"/>
      <c r="H23" s="424"/>
      <c r="I23" s="650"/>
      <c r="J23" s="91"/>
      <c r="K23" s="91"/>
      <c r="L23" s="92"/>
      <c r="M23" s="26"/>
      <c r="N23" s="26"/>
      <c r="O23" s="26"/>
      <c r="P23" s="26"/>
      <c r="Q23" s="26"/>
      <c r="R23" s="26"/>
      <c r="S23" s="113"/>
      <c r="T23" s="114"/>
    </row>
    <row r="24" spans="1:256" s="382" customFormat="1" ht="13.65" customHeight="1" x14ac:dyDescent="0.25">
      <c r="A24" s="374"/>
      <c r="B24" s="640" t="s">
        <v>242</v>
      </c>
      <c r="C24" s="641">
        <v>27902</v>
      </c>
      <c r="D24" s="641">
        <v>27923</v>
      </c>
      <c r="E24" s="641">
        <v>28612</v>
      </c>
      <c r="F24" s="642">
        <v>13560.12</v>
      </c>
      <c r="G24" s="643">
        <v>1000</v>
      </c>
      <c r="H24" s="644">
        <f>H22-H23</f>
        <v>0</v>
      </c>
      <c r="I24" s="645">
        <f>I22-I23</f>
        <v>0</v>
      </c>
      <c r="J24" s="645">
        <f>J22-J23</f>
        <v>0</v>
      </c>
      <c r="K24" s="645">
        <f>K22-K23</f>
        <v>0</v>
      </c>
      <c r="L24" s="374"/>
      <c r="M24" s="646"/>
      <c r="N24" s="374"/>
      <c r="O24" s="374"/>
      <c r="P24" s="374"/>
      <c r="Q24" s="370" t="s">
        <v>256</v>
      </c>
      <c r="R24" s="647"/>
      <c r="S24" s="648"/>
      <c r="T24" s="649"/>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c r="CC24" s="381"/>
      <c r="CD24" s="381"/>
      <c r="CE24" s="381"/>
      <c r="CF24" s="381"/>
      <c r="CG24" s="381"/>
      <c r="CH24" s="381"/>
      <c r="CI24" s="381"/>
      <c r="CJ24" s="381"/>
      <c r="CK24" s="381"/>
      <c r="CL24" s="381"/>
      <c r="CM24" s="381"/>
      <c r="CN24" s="381"/>
      <c r="CO24" s="381"/>
      <c r="CP24" s="381"/>
      <c r="CQ24" s="381"/>
      <c r="CR24" s="381"/>
      <c r="CS24" s="381"/>
      <c r="CT24" s="381"/>
      <c r="CU24" s="381"/>
      <c r="CV24" s="381"/>
      <c r="CW24" s="381"/>
      <c r="CX24" s="381"/>
      <c r="CY24" s="381"/>
      <c r="CZ24" s="381"/>
      <c r="DA24" s="381"/>
      <c r="DB24" s="381"/>
      <c r="DC24" s="381"/>
      <c r="DD24" s="381"/>
      <c r="DE24" s="381"/>
      <c r="DF24" s="381"/>
      <c r="DG24" s="381"/>
      <c r="DH24" s="381"/>
      <c r="DI24" s="381"/>
      <c r="DJ24" s="381"/>
      <c r="DK24" s="381"/>
      <c r="DL24" s="381"/>
      <c r="DM24" s="381"/>
      <c r="DN24" s="381"/>
      <c r="DO24" s="381"/>
      <c r="DP24" s="381"/>
      <c r="DQ24" s="381"/>
      <c r="DR24" s="381"/>
      <c r="DS24" s="381"/>
      <c r="DT24" s="381"/>
      <c r="DU24" s="381"/>
      <c r="DV24" s="381"/>
      <c r="DW24" s="381"/>
      <c r="DX24" s="381"/>
      <c r="DY24" s="381"/>
      <c r="DZ24" s="381"/>
      <c r="EA24" s="381"/>
      <c r="EB24" s="381"/>
      <c r="EC24" s="381"/>
      <c r="ED24" s="381"/>
      <c r="EE24" s="381"/>
      <c r="EF24" s="381"/>
      <c r="EG24" s="381"/>
      <c r="EH24" s="381"/>
      <c r="EI24" s="381"/>
      <c r="EJ24" s="381"/>
      <c r="EK24" s="381"/>
      <c r="EL24" s="381"/>
      <c r="EM24" s="381"/>
      <c r="EN24" s="381"/>
      <c r="EO24" s="381"/>
      <c r="EP24" s="381"/>
      <c r="EQ24" s="381"/>
      <c r="ER24" s="381"/>
      <c r="ES24" s="381"/>
      <c r="ET24" s="381"/>
      <c r="EU24" s="381"/>
      <c r="EV24" s="381"/>
      <c r="EW24" s="381"/>
      <c r="EX24" s="381"/>
      <c r="EY24" s="381"/>
      <c r="EZ24" s="381"/>
      <c r="FA24" s="381"/>
      <c r="FB24" s="381"/>
      <c r="FC24" s="381"/>
      <c r="FD24" s="381"/>
      <c r="FE24" s="381"/>
      <c r="FF24" s="381"/>
      <c r="FG24" s="381"/>
      <c r="FH24" s="381"/>
      <c r="FI24" s="381"/>
      <c r="FJ24" s="381"/>
      <c r="FK24" s="381"/>
      <c r="FL24" s="381"/>
      <c r="FM24" s="381"/>
      <c r="FN24" s="381"/>
      <c r="FO24" s="381"/>
      <c r="FP24" s="381"/>
      <c r="FQ24" s="381"/>
      <c r="FR24" s="381"/>
      <c r="FS24" s="381"/>
      <c r="FT24" s="381"/>
      <c r="FU24" s="381"/>
      <c r="FV24" s="381"/>
      <c r="FW24" s="381"/>
      <c r="FX24" s="381"/>
      <c r="FY24" s="381"/>
      <c r="FZ24" s="381"/>
      <c r="GA24" s="381"/>
      <c r="GB24" s="381"/>
      <c r="GC24" s="381"/>
      <c r="GD24" s="381"/>
      <c r="GE24" s="381"/>
      <c r="GF24" s="381"/>
      <c r="GG24" s="381"/>
      <c r="GH24" s="381"/>
      <c r="GI24" s="381"/>
      <c r="GJ24" s="381"/>
      <c r="GK24" s="381"/>
      <c r="GL24" s="381"/>
      <c r="GM24" s="381"/>
      <c r="GN24" s="381"/>
      <c r="GO24" s="381"/>
      <c r="GP24" s="381"/>
      <c r="GQ24" s="381"/>
      <c r="GR24" s="381"/>
      <c r="GS24" s="381"/>
      <c r="GT24" s="381"/>
      <c r="GU24" s="381"/>
      <c r="GV24" s="381"/>
      <c r="GW24" s="381"/>
      <c r="GX24" s="381"/>
      <c r="GY24" s="381"/>
      <c r="GZ24" s="381"/>
      <c r="HA24" s="381"/>
      <c r="HB24" s="381"/>
      <c r="HC24" s="381"/>
      <c r="HD24" s="381"/>
      <c r="HE24" s="381"/>
      <c r="HF24" s="381"/>
      <c r="HG24" s="381"/>
      <c r="HH24" s="381"/>
      <c r="HI24" s="381"/>
      <c r="HJ24" s="381"/>
      <c r="HK24" s="381"/>
      <c r="HL24" s="381"/>
      <c r="HM24" s="381"/>
      <c r="HN24" s="381"/>
      <c r="HO24" s="381"/>
      <c r="HP24" s="381"/>
      <c r="HQ24" s="381"/>
      <c r="HR24" s="381"/>
      <c r="HS24" s="381"/>
      <c r="HT24" s="381"/>
      <c r="HU24" s="381"/>
      <c r="HV24" s="381"/>
      <c r="HW24" s="381"/>
      <c r="HX24" s="381"/>
      <c r="HY24" s="381"/>
      <c r="HZ24" s="381"/>
      <c r="IA24" s="381"/>
      <c r="IB24" s="381"/>
      <c r="IC24" s="381"/>
      <c r="ID24" s="381"/>
      <c r="IE24" s="381"/>
      <c r="IF24" s="381"/>
      <c r="IG24" s="381"/>
      <c r="IH24" s="381"/>
      <c r="II24" s="381"/>
      <c r="IJ24" s="381"/>
      <c r="IK24" s="381"/>
      <c r="IL24" s="381"/>
      <c r="IM24" s="381"/>
      <c r="IN24" s="381"/>
      <c r="IO24" s="381"/>
      <c r="IP24" s="381"/>
      <c r="IQ24" s="381"/>
      <c r="IR24" s="381"/>
      <c r="IS24" s="381"/>
      <c r="IT24" s="381"/>
      <c r="IU24" s="381"/>
      <c r="IV24" s="381"/>
    </row>
    <row r="25" spans="1:256" ht="13.5" customHeight="1" x14ac:dyDescent="0.25">
      <c r="A25" s="26"/>
      <c r="B25" s="40" t="s">
        <v>243</v>
      </c>
      <c r="C25" s="29"/>
      <c r="D25" s="96">
        <f t="shared" ref="D25:K25" si="3">IF(D16&gt;0,D24/D16," ")</f>
        <v>0.11864558016214287</v>
      </c>
      <c r="E25" s="96">
        <f t="shared" si="3"/>
        <v>0.11870032027347704</v>
      </c>
      <c r="F25" s="512">
        <f t="shared" si="3"/>
        <v>5.2660660194174758E-2</v>
      </c>
      <c r="G25" s="404">
        <f t="shared" si="3"/>
        <v>3.8818820917133462E-3</v>
      </c>
      <c r="H25" s="410">
        <f t="shared" si="3"/>
        <v>0</v>
      </c>
      <c r="I25" s="43">
        <f t="shared" si="3"/>
        <v>0</v>
      </c>
      <c r="J25" s="43">
        <f t="shared" si="3"/>
        <v>0</v>
      </c>
      <c r="K25" s="40" t="str">
        <f t="shared" si="3"/>
        <v xml:space="preserve"> </v>
      </c>
      <c r="L25" s="26"/>
      <c r="M25" s="26"/>
      <c r="N25" s="26"/>
      <c r="O25" s="26"/>
      <c r="P25" s="26"/>
      <c r="Q25" s="26"/>
      <c r="R25" s="26"/>
      <c r="S25" s="113"/>
      <c r="T25" s="114"/>
    </row>
    <row r="26" spans="1:256" ht="13.5" customHeight="1" x14ac:dyDescent="0.25">
      <c r="A26" s="53"/>
      <c r="B26" s="31"/>
      <c r="C26" s="26"/>
      <c r="D26" s="26"/>
      <c r="E26" s="26"/>
      <c r="F26" s="497"/>
      <c r="G26" s="405"/>
      <c r="H26" s="407"/>
      <c r="I26" s="26"/>
      <c r="J26" s="26"/>
      <c r="K26" s="26"/>
      <c r="L26" s="98"/>
      <c r="M26" s="26"/>
      <c r="N26" s="26"/>
      <c r="O26" s="26"/>
      <c r="P26" s="26"/>
      <c r="Q26" s="26"/>
      <c r="R26" s="26"/>
      <c r="S26" s="113"/>
      <c r="T26" s="114"/>
    </row>
    <row r="27" spans="1:256" ht="12.75" customHeight="1" x14ac:dyDescent="0.25">
      <c r="A27" s="26"/>
      <c r="B27" s="31"/>
      <c r="C27" s="26"/>
      <c r="D27" s="26"/>
      <c r="E27" s="26"/>
      <c r="F27" s="497"/>
      <c r="G27" s="390"/>
      <c r="H27" s="407"/>
      <c r="I27" s="26"/>
      <c r="J27" s="26"/>
      <c r="K27" s="26"/>
      <c r="L27" s="99"/>
      <c r="M27" s="26"/>
      <c r="N27" s="26"/>
      <c r="O27" s="26"/>
      <c r="P27" s="26"/>
      <c r="Q27" s="26"/>
      <c r="R27" s="26"/>
      <c r="S27" s="113"/>
      <c r="T27" s="114"/>
    </row>
    <row r="28" spans="1:256" ht="12.75" customHeight="1" x14ac:dyDescent="0.25">
      <c r="A28" s="26"/>
      <c r="B28" s="26"/>
      <c r="C28" s="26"/>
      <c r="D28" s="26"/>
      <c r="E28" s="26"/>
      <c r="F28" s="497"/>
      <c r="G28" s="390"/>
      <c r="H28" s="407"/>
      <c r="I28" s="26"/>
      <c r="J28" s="26"/>
      <c r="K28" s="26"/>
      <c r="L28" s="99"/>
      <c r="M28" s="26"/>
      <c r="N28" s="26"/>
      <c r="O28" s="26"/>
      <c r="P28" s="26"/>
      <c r="Q28" s="26"/>
      <c r="R28" s="26"/>
      <c r="S28" s="113"/>
      <c r="T28" s="114"/>
    </row>
    <row r="29" spans="1:256" ht="12.75" customHeight="1" x14ac:dyDescent="0.25">
      <c r="A29" s="26"/>
      <c r="B29" s="26"/>
      <c r="C29" s="26"/>
      <c r="D29" s="26"/>
      <c r="E29" s="26"/>
      <c r="F29" s="497"/>
      <c r="G29" s="390"/>
      <c r="H29" s="407"/>
      <c r="I29" s="26"/>
      <c r="J29" s="26"/>
      <c r="K29" s="26"/>
      <c r="L29" s="99"/>
      <c r="M29" s="26"/>
      <c r="N29" s="26"/>
      <c r="O29" s="26"/>
      <c r="P29" s="26"/>
      <c r="Q29" s="26"/>
      <c r="R29" s="26"/>
      <c r="S29" s="113"/>
      <c r="T29" s="114"/>
    </row>
    <row r="30" spans="1:256" ht="12.75" customHeight="1" x14ac:dyDescent="0.25">
      <c r="A30" s="26"/>
      <c r="B30" s="26"/>
      <c r="C30" s="26"/>
      <c r="D30" s="26"/>
      <c r="E30" s="26"/>
      <c r="F30" s="497"/>
      <c r="G30" s="390"/>
      <c r="H30" s="407"/>
      <c r="I30" s="26"/>
      <c r="J30" s="26"/>
      <c r="K30" s="26"/>
      <c r="L30" s="99"/>
      <c r="M30" s="26"/>
      <c r="N30" s="26"/>
      <c r="O30" s="26"/>
      <c r="P30" s="26"/>
      <c r="Q30" s="26"/>
      <c r="R30" s="26"/>
      <c r="S30" s="113"/>
      <c r="T30" s="114"/>
    </row>
    <row r="31" spans="1:256" ht="12.75" customHeight="1" x14ac:dyDescent="0.25">
      <c r="A31" s="26"/>
      <c r="B31" s="26"/>
      <c r="C31" s="26"/>
      <c r="D31" s="26"/>
      <c r="E31" s="26"/>
      <c r="F31" s="497"/>
      <c r="G31" s="390"/>
      <c r="H31" s="407"/>
      <c r="I31" s="26"/>
      <c r="J31" s="26"/>
      <c r="K31" s="26"/>
      <c r="L31" s="99"/>
      <c r="M31" s="26"/>
      <c r="N31" s="26"/>
      <c r="O31" s="26"/>
      <c r="P31" s="26"/>
      <c r="Q31" s="26"/>
      <c r="R31" s="26"/>
      <c r="S31" s="113"/>
      <c r="T31" s="114"/>
    </row>
    <row r="32" spans="1:256" ht="12.75" customHeight="1" x14ac:dyDescent="0.25">
      <c r="A32" s="26"/>
      <c r="B32" s="26"/>
      <c r="C32" s="26"/>
      <c r="D32" s="26"/>
      <c r="E32" s="26"/>
      <c r="F32" s="497"/>
      <c r="G32" s="390"/>
      <c r="H32" s="407"/>
      <c r="I32" s="26"/>
      <c r="J32" s="26"/>
      <c r="K32" s="26"/>
      <c r="L32" s="99"/>
      <c r="M32" s="26"/>
      <c r="N32" s="26"/>
      <c r="O32" s="26"/>
      <c r="P32" s="26"/>
      <c r="Q32" s="26"/>
      <c r="R32" s="26"/>
      <c r="S32" s="113"/>
      <c r="T32" s="114"/>
    </row>
    <row r="33" spans="1:20" ht="12.75" customHeight="1" x14ac:dyDescent="0.25">
      <c r="A33" s="26"/>
      <c r="B33" s="26"/>
      <c r="C33" s="26"/>
      <c r="D33" s="26"/>
      <c r="E33" s="26"/>
      <c r="F33" s="497"/>
      <c r="G33" s="390"/>
      <c r="H33" s="407"/>
      <c r="I33" s="26"/>
      <c r="J33" s="26"/>
      <c r="K33" s="26"/>
      <c r="L33" s="99"/>
      <c r="M33" s="26"/>
      <c r="N33" s="26"/>
      <c r="O33" s="26"/>
      <c r="P33" s="26"/>
      <c r="Q33" s="26"/>
      <c r="R33" s="26"/>
      <c r="S33" s="113"/>
      <c r="T33" s="114"/>
    </row>
    <row r="34" spans="1:20" ht="12.75" customHeight="1" x14ac:dyDescent="0.25">
      <c r="A34" s="26"/>
      <c r="B34" s="26"/>
      <c r="C34" s="26"/>
      <c r="D34" s="26"/>
      <c r="E34" s="26"/>
      <c r="F34" s="497"/>
      <c r="G34" s="390"/>
      <c r="H34" s="407"/>
      <c r="I34" s="26"/>
      <c r="J34" s="26"/>
      <c r="K34" s="26"/>
      <c r="L34" s="99"/>
      <c r="M34" s="26"/>
      <c r="N34" s="26"/>
      <c r="O34" s="26"/>
      <c r="P34" s="26"/>
      <c r="Q34" s="26"/>
      <c r="R34" s="26"/>
      <c r="S34" s="113"/>
      <c r="T34" s="114"/>
    </row>
    <row r="35" spans="1:20" ht="12.75" customHeight="1" x14ac:dyDescent="0.25">
      <c r="A35" s="26"/>
      <c r="B35" s="26"/>
      <c r="C35" s="26"/>
      <c r="D35" s="26"/>
      <c r="E35" s="26"/>
      <c r="F35" s="497"/>
      <c r="G35" s="390"/>
      <c r="H35" s="407"/>
      <c r="I35" s="26"/>
      <c r="J35" s="26"/>
      <c r="K35" s="26"/>
      <c r="L35" s="99"/>
      <c r="M35" s="26"/>
      <c r="N35" s="26"/>
      <c r="O35" s="26"/>
      <c r="P35" s="26"/>
      <c r="Q35" s="26"/>
      <c r="R35" s="26"/>
      <c r="S35" s="113"/>
      <c r="T35" s="114"/>
    </row>
    <row r="36" spans="1:20" ht="12.75" customHeight="1" x14ac:dyDescent="0.25">
      <c r="A36" s="26"/>
      <c r="B36" s="31"/>
      <c r="C36" s="26"/>
      <c r="D36" s="26"/>
      <c r="E36" s="26"/>
      <c r="F36" s="497"/>
      <c r="G36" s="390"/>
      <c r="H36" s="407"/>
      <c r="I36" s="26"/>
      <c r="J36" s="26"/>
      <c r="K36" s="26"/>
      <c r="L36" s="98"/>
      <c r="M36" s="26"/>
      <c r="N36" s="26"/>
      <c r="O36" s="26"/>
      <c r="P36" s="26"/>
      <c r="Q36" s="26"/>
      <c r="R36" s="26"/>
      <c r="S36" s="113"/>
      <c r="T36" s="114"/>
    </row>
    <row r="37" spans="1:20" ht="12.75" customHeight="1" x14ac:dyDescent="0.25">
      <c r="A37" s="26"/>
      <c r="B37" s="26"/>
      <c r="C37" s="26"/>
      <c r="D37" s="26"/>
      <c r="E37" s="26"/>
      <c r="F37" s="497"/>
      <c r="G37" s="390"/>
      <c r="H37" s="407"/>
      <c r="I37" s="26"/>
      <c r="J37" s="26"/>
      <c r="K37" s="26"/>
      <c r="L37" s="99"/>
      <c r="M37" s="26"/>
      <c r="N37" s="26"/>
      <c r="O37" s="26"/>
      <c r="P37" s="26"/>
      <c r="Q37" s="26"/>
      <c r="R37" s="26"/>
      <c r="S37" s="113"/>
      <c r="T37" s="114"/>
    </row>
    <row r="38" spans="1:20" ht="12.75" customHeight="1" x14ac:dyDescent="0.25">
      <c r="A38" s="26"/>
      <c r="B38" s="26"/>
      <c r="C38" s="26"/>
      <c r="D38" s="26"/>
      <c r="E38" s="26"/>
      <c r="F38" s="497"/>
      <c r="G38" s="390"/>
      <c r="H38" s="407"/>
      <c r="I38" s="26"/>
      <c r="J38" s="26"/>
      <c r="K38" s="26"/>
      <c r="L38" s="99"/>
      <c r="M38" s="26"/>
      <c r="N38" s="26"/>
      <c r="O38" s="26"/>
      <c r="P38" s="26"/>
      <c r="Q38" s="26"/>
      <c r="R38" s="26"/>
      <c r="S38" s="113"/>
      <c r="T38" s="114"/>
    </row>
    <row r="39" spans="1:20" ht="12.75" customHeight="1" x14ac:dyDescent="0.25">
      <c r="A39" s="26"/>
      <c r="B39" s="26"/>
      <c r="C39" s="26"/>
      <c r="D39" s="26"/>
      <c r="E39" s="26"/>
      <c r="F39" s="497"/>
      <c r="G39" s="390"/>
      <c r="H39" s="407"/>
      <c r="I39" s="26"/>
      <c r="J39" s="26"/>
      <c r="K39" s="26"/>
      <c r="L39" s="99"/>
      <c r="M39" s="26"/>
      <c r="N39" s="26"/>
      <c r="O39" s="26"/>
      <c r="P39" s="26"/>
      <c r="Q39" s="26"/>
      <c r="R39" s="26"/>
      <c r="S39" s="113"/>
      <c r="T39" s="114"/>
    </row>
    <row r="40" spans="1:20" ht="12.75" customHeight="1" x14ac:dyDescent="0.25">
      <c r="A40" s="26"/>
      <c r="B40" s="26"/>
      <c r="C40" s="26"/>
      <c r="D40" s="26"/>
      <c r="E40" s="26"/>
      <c r="F40" s="497"/>
      <c r="G40" s="390"/>
      <c r="H40" s="407"/>
      <c r="I40" s="26"/>
      <c r="J40" s="26"/>
      <c r="K40" s="26"/>
      <c r="L40" s="99"/>
      <c r="M40" s="26"/>
      <c r="N40" s="26"/>
      <c r="O40" s="26"/>
      <c r="P40" s="26"/>
      <c r="Q40" s="26"/>
      <c r="R40" s="26"/>
      <c r="S40" s="113"/>
      <c r="T40" s="114"/>
    </row>
    <row r="41" spans="1:20" ht="12.75" customHeight="1" x14ac:dyDescent="0.25">
      <c r="A41" s="26"/>
      <c r="B41" s="26"/>
      <c r="C41" s="26"/>
      <c r="D41" s="26"/>
      <c r="E41" s="26"/>
      <c r="F41" s="497"/>
      <c r="G41" s="390"/>
      <c r="H41" s="407"/>
      <c r="I41" s="26"/>
      <c r="J41" s="26"/>
      <c r="K41" s="26"/>
      <c r="L41" s="99"/>
      <c r="M41" s="26"/>
      <c r="N41" s="26"/>
      <c r="O41" s="26"/>
      <c r="P41" s="26"/>
      <c r="Q41" s="26"/>
      <c r="R41" s="26"/>
      <c r="S41" s="113"/>
      <c r="T41" s="114"/>
    </row>
    <row r="42" spans="1:20" ht="12.75" customHeight="1" x14ac:dyDescent="0.25">
      <c r="A42" s="26"/>
      <c r="B42" s="26"/>
      <c r="C42" s="26"/>
      <c r="D42" s="26"/>
      <c r="E42" s="26"/>
      <c r="F42" s="497"/>
      <c r="G42" s="390"/>
      <c r="H42" s="407"/>
      <c r="I42" s="26"/>
      <c r="J42" s="26"/>
      <c r="K42" s="26"/>
      <c r="L42" s="99"/>
      <c r="M42" s="26"/>
      <c r="N42" s="26"/>
      <c r="O42" s="26"/>
      <c r="P42" s="26"/>
      <c r="Q42" s="26"/>
      <c r="R42" s="26"/>
      <c r="S42" s="113"/>
      <c r="T42" s="114"/>
    </row>
    <row r="43" spans="1:20" ht="12.75" customHeight="1" x14ac:dyDescent="0.25">
      <c r="A43" s="26"/>
      <c r="B43" s="26"/>
      <c r="C43" s="26"/>
      <c r="D43" s="26"/>
      <c r="E43" s="26"/>
      <c r="F43" s="497"/>
      <c r="G43" s="390"/>
      <c r="H43" s="407"/>
      <c r="I43" s="26"/>
      <c r="J43" s="26"/>
      <c r="K43" s="26"/>
      <c r="L43" s="99"/>
      <c r="M43" s="26"/>
      <c r="N43" s="26"/>
      <c r="O43" s="26"/>
      <c r="P43" s="26"/>
      <c r="Q43" s="26"/>
      <c r="R43" s="26"/>
      <c r="S43" s="113"/>
      <c r="T43" s="114"/>
    </row>
    <row r="44" spans="1:20" ht="12.75" customHeight="1" x14ac:dyDescent="0.25">
      <c r="A44" s="26"/>
      <c r="B44" s="26"/>
      <c r="C44" s="26"/>
      <c r="D44" s="26"/>
      <c r="E44" s="26"/>
      <c r="F44" s="497"/>
      <c r="G44" s="390"/>
      <c r="H44" s="407"/>
      <c r="I44" s="26"/>
      <c r="J44" s="26"/>
      <c r="K44" s="26"/>
      <c r="L44" s="26"/>
      <c r="M44" s="26"/>
      <c r="N44" s="26"/>
      <c r="O44" s="26"/>
      <c r="P44" s="26"/>
      <c r="Q44" s="26"/>
      <c r="R44" s="26"/>
      <c r="S44" s="113"/>
      <c r="T44" s="114"/>
    </row>
    <row r="45" spans="1:20" ht="12.75" customHeight="1" x14ac:dyDescent="0.25">
      <c r="A45" s="26"/>
      <c r="B45" s="100"/>
      <c r="C45" s="26"/>
      <c r="D45" s="26"/>
      <c r="E45" s="26"/>
      <c r="F45" s="497"/>
      <c r="G45" s="390"/>
      <c r="H45" s="407"/>
      <c r="I45" s="26"/>
      <c r="J45" s="26"/>
      <c r="K45" s="26"/>
      <c r="L45" s="26"/>
      <c r="M45" s="26"/>
      <c r="N45" s="26"/>
      <c r="O45" s="26"/>
      <c r="P45" s="26"/>
      <c r="Q45" s="26"/>
      <c r="R45" s="26"/>
      <c r="S45" s="113"/>
      <c r="T45" s="114"/>
    </row>
    <row r="46" spans="1:20" ht="12.75" customHeight="1" x14ac:dyDescent="0.25">
      <c r="A46" s="26"/>
      <c r="B46" s="100"/>
      <c r="C46" s="26"/>
      <c r="D46" s="26"/>
      <c r="E46" s="26"/>
      <c r="F46" s="497"/>
      <c r="G46" s="390"/>
      <c r="H46" s="407"/>
      <c r="I46" s="26"/>
      <c r="J46" s="26"/>
      <c r="K46" s="26"/>
      <c r="L46" s="26"/>
      <c r="M46" s="26"/>
      <c r="N46" s="26"/>
      <c r="O46" s="26"/>
      <c r="P46" s="26"/>
      <c r="Q46" s="26"/>
      <c r="R46" s="26"/>
      <c r="S46" s="118"/>
      <c r="T46" s="119"/>
    </row>
  </sheetData>
  <mergeCells count="5">
    <mergeCell ref="A18:B18"/>
    <mergeCell ref="L4:L5"/>
    <mergeCell ref="C4:F4"/>
    <mergeCell ref="M4:Q4"/>
    <mergeCell ref="H4:K4"/>
  </mergeCells>
  <conditionalFormatting sqref="A1">
    <cfRule type="cellIs" dxfId="4" priority="1" stopIfTrue="1" operator="equal">
      <formula>"{ENTER NAME OF CITY HERE}"</formula>
    </cfRule>
  </conditionalFormatting>
  <conditionalFormatting sqref="Q8 H12:K12 Q12:R16 L19:L20 L23">
    <cfRule type="cellIs" dxfId="3" priority="2" stopIfTrue="1" operator="lessThan">
      <formula>0</formula>
    </cfRule>
  </conditionalFormatting>
  <pageMargins left="0.25" right="0.16" top="0.24" bottom="0.23" header="0.5" footer="0.23"/>
  <pageSetup orientation="landscape"/>
  <headerFooter>
    <oddFooter>&amp;C&amp;"Times New Roman,Regular"&amp;10&amp;K000000General Fund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W75"/>
  <sheetViews>
    <sheetView showGridLines="0" workbookViewId="0">
      <selection activeCell="T50" sqref="T50"/>
    </sheetView>
  </sheetViews>
  <sheetFormatPr defaultColWidth="9.6640625" defaultRowHeight="12.75" customHeight="1" x14ac:dyDescent="0.25"/>
  <cols>
    <col min="1" max="1" width="12.6640625" style="120" customWidth="1"/>
    <col min="2" max="2" width="39.6640625" style="120" customWidth="1"/>
    <col min="3" max="3" width="12.33203125" style="120" hidden="1" customWidth="1"/>
    <col min="4" max="5" width="10.6640625" style="120" hidden="1" customWidth="1"/>
    <col min="6" max="6" width="10.6640625" style="513" customWidth="1"/>
    <col min="7" max="7" width="10.6640625" style="406" customWidth="1"/>
    <col min="8" max="8" width="11.6640625" style="427" customWidth="1"/>
    <col min="9" max="9" width="11.6640625" style="337" customWidth="1"/>
    <col min="10" max="10" width="10.6640625" style="120" customWidth="1"/>
    <col min="11" max="12" width="10.6640625" style="120" hidden="1" customWidth="1"/>
    <col min="13" max="13" width="9.109375" style="120" hidden="1" customWidth="1"/>
    <col min="14" max="17" width="5" style="120" hidden="1" customWidth="1"/>
    <col min="18" max="18" width="27" style="120" hidden="1" customWidth="1"/>
    <col min="19" max="257" width="9.6640625" style="120" customWidth="1"/>
  </cols>
  <sheetData>
    <row r="1" spans="1:257" ht="15.75" customHeight="1" x14ac:dyDescent="0.3">
      <c r="A1" s="121">
        <f>IF('General Fund - Table 1'!A1="{ENTER NAME OF LOCAL GOVERNMENT HERE}","{Enter name of local government on General Fund page}",'General Fund - Table 1'!A1)</f>
        <v>0</v>
      </c>
      <c r="B1" s="122" t="s">
        <v>257</v>
      </c>
      <c r="C1" s="123"/>
      <c r="D1" s="123"/>
      <c r="E1" s="123"/>
      <c r="F1" s="514"/>
      <c r="G1" s="543"/>
      <c r="H1" s="472"/>
      <c r="I1" s="123"/>
      <c r="J1" s="123"/>
      <c r="K1" s="123"/>
      <c r="L1" s="123"/>
      <c r="M1" s="123"/>
      <c r="N1" s="123"/>
      <c r="O1" s="123"/>
      <c r="P1" s="123"/>
      <c r="Q1" s="123"/>
      <c r="R1" s="123"/>
      <c r="S1" s="124"/>
      <c r="T1" s="124"/>
      <c r="U1" s="124"/>
      <c r="V1" s="124"/>
      <c r="W1" s="124"/>
      <c r="X1" s="124"/>
      <c r="Y1" s="124"/>
      <c r="Z1" s="124"/>
      <c r="AA1" s="124"/>
      <c r="AB1" s="124"/>
      <c r="AC1" s="125"/>
    </row>
    <row r="2" spans="1:257" ht="15.75" customHeight="1" x14ac:dyDescent="0.3">
      <c r="A2" s="126">
        <f>'General Fund - Table 1'!A2</f>
        <v>0</v>
      </c>
      <c r="B2" s="79"/>
      <c r="C2" s="30">
        <f>'General Fund - Table 1'!C2</f>
        <v>0</v>
      </c>
      <c r="D2" s="26"/>
      <c r="E2" s="127"/>
      <c r="F2" s="515"/>
      <c r="G2" s="467"/>
      <c r="H2" s="473"/>
      <c r="I2" s="127"/>
      <c r="J2" s="127"/>
      <c r="K2" s="127"/>
      <c r="L2" s="127"/>
      <c r="M2" s="127"/>
      <c r="N2" s="127"/>
      <c r="O2" s="127"/>
      <c r="P2" s="127"/>
      <c r="Q2" s="127"/>
      <c r="R2" s="127"/>
      <c r="S2" s="26"/>
      <c r="T2" s="26"/>
      <c r="U2" s="26"/>
      <c r="V2" s="26"/>
      <c r="W2" s="26"/>
      <c r="X2" s="26"/>
      <c r="Y2" s="26"/>
      <c r="Z2" s="26"/>
      <c r="AA2" s="26"/>
      <c r="AB2" s="26"/>
      <c r="AC2" s="128"/>
    </row>
    <row r="3" spans="1:257" ht="15.75" customHeight="1" x14ac:dyDescent="0.3">
      <c r="A3" s="129"/>
      <c r="B3" s="130" t="s">
        <v>258</v>
      </c>
      <c r="C3" s="131"/>
      <c r="D3" s="127"/>
      <c r="E3" s="127"/>
      <c r="F3" s="515"/>
      <c r="G3" s="467"/>
      <c r="H3" s="473"/>
      <c r="I3" s="127"/>
      <c r="J3" s="127"/>
      <c r="K3" s="127"/>
      <c r="L3" s="127"/>
      <c r="M3" s="127"/>
      <c r="N3" s="127"/>
      <c r="O3" s="127"/>
      <c r="P3" s="127"/>
      <c r="Q3" s="127"/>
      <c r="R3" s="127"/>
      <c r="S3" s="26"/>
      <c r="T3" s="26"/>
      <c r="U3" s="26"/>
      <c r="V3" s="26"/>
      <c r="W3" s="26"/>
      <c r="X3" s="26"/>
      <c r="Y3" s="26"/>
      <c r="Z3" s="26"/>
      <c r="AA3" s="26"/>
      <c r="AB3" s="26"/>
      <c r="AC3" s="128"/>
    </row>
    <row r="4" spans="1:257" ht="13.5" customHeight="1" x14ac:dyDescent="0.25">
      <c r="A4" s="132"/>
      <c r="B4" s="133"/>
      <c r="C4" s="68"/>
      <c r="D4" s="68"/>
      <c r="E4" s="68"/>
      <c r="F4" s="516"/>
      <c r="G4" s="544"/>
      <c r="H4" s="566"/>
      <c r="I4" s="68"/>
      <c r="J4" s="68"/>
      <c r="K4" s="68"/>
      <c r="L4" s="68"/>
      <c r="M4" s="68"/>
      <c r="N4" s="68"/>
      <c r="O4" s="68"/>
      <c r="P4" s="68"/>
      <c r="Q4" s="68"/>
      <c r="R4" s="68"/>
      <c r="S4" s="26"/>
      <c r="T4" s="26"/>
      <c r="U4" s="26"/>
      <c r="V4" s="26"/>
      <c r="W4" s="26"/>
      <c r="X4" s="26"/>
      <c r="Y4" s="26"/>
      <c r="Z4" s="26"/>
      <c r="AA4" s="26"/>
      <c r="AB4" s="26"/>
      <c r="AC4" s="128"/>
    </row>
    <row r="5" spans="1:257" ht="39" customHeight="1" x14ac:dyDescent="0.25">
      <c r="A5" s="134"/>
      <c r="B5" s="135"/>
      <c r="C5" s="664" t="s">
        <v>31</v>
      </c>
      <c r="D5" s="665"/>
      <c r="E5" s="665"/>
      <c r="F5" s="666"/>
      <c r="G5" s="493" t="s">
        <v>31</v>
      </c>
      <c r="H5" s="662"/>
      <c r="I5" s="663"/>
      <c r="J5" s="665"/>
      <c r="K5" s="665"/>
      <c r="L5" s="668"/>
      <c r="M5" s="671" t="str">
        <f>'General Fund - Table 1'!M4</f>
        <v>Avg Ann Increase 2015- present</v>
      </c>
      <c r="N5" s="660" t="s">
        <v>34</v>
      </c>
      <c r="O5" s="667"/>
      <c r="P5" s="667"/>
      <c r="Q5" s="667"/>
      <c r="R5" s="667"/>
      <c r="S5" s="26"/>
      <c r="T5" s="26"/>
      <c r="U5" s="26"/>
      <c r="V5" s="26"/>
      <c r="W5" s="26"/>
      <c r="X5" s="26"/>
      <c r="Y5" s="26"/>
      <c r="Z5" s="26"/>
      <c r="AA5" s="26"/>
      <c r="AB5" s="26"/>
      <c r="AC5" s="128"/>
    </row>
    <row r="6" spans="1:257" ht="12.75" customHeight="1" x14ac:dyDescent="0.25">
      <c r="A6" s="136"/>
      <c r="B6" s="85"/>
      <c r="C6" s="137">
        <f>'General Fund - Table 1'!C5</f>
        <v>2015</v>
      </c>
      <c r="D6" s="137">
        <f>'General Fund - Table 1'!D5</f>
        <v>2016</v>
      </c>
      <c r="E6" s="137">
        <f>'General Fund - Table 1'!E5</f>
        <v>2017</v>
      </c>
      <c r="F6" s="517">
        <f>'General Fund - Table 1'!F5</f>
        <v>2018</v>
      </c>
      <c r="G6" s="545">
        <f>'General Fund - Table 1'!G5</f>
        <v>2019</v>
      </c>
      <c r="H6" s="567">
        <f>'General Fund - Table 1'!H5</f>
        <v>2020</v>
      </c>
      <c r="I6" s="433"/>
      <c r="J6" s="137">
        <f>'General Fund - Table 1'!J5</f>
        <v>2021</v>
      </c>
      <c r="K6" s="137">
        <f>'General Fund - Table 1'!K5</f>
        <v>2022</v>
      </c>
      <c r="L6" s="138">
        <f>'General Fund - Table 1'!L5</f>
        <v>2023</v>
      </c>
      <c r="M6" s="672"/>
      <c r="N6" s="137">
        <f>'General Fund - Table 1'!N5</f>
        <v>2020</v>
      </c>
      <c r="O6" s="137">
        <f>'General Fund - Table 1'!O5</f>
        <v>2021</v>
      </c>
      <c r="P6" s="137">
        <f>'General Fund - Table 1'!P5</f>
        <v>2022</v>
      </c>
      <c r="Q6" s="137">
        <f>'General Fund - Table 1'!Q5</f>
        <v>2023</v>
      </c>
      <c r="R6" s="33" t="str">
        <f>'General Fund - Table 1'!R5</f>
        <v>Description</v>
      </c>
      <c r="S6" s="26"/>
      <c r="T6" s="26"/>
      <c r="U6" s="26"/>
      <c r="V6" s="26"/>
      <c r="W6" s="26"/>
      <c r="X6" s="26"/>
      <c r="Y6" s="26"/>
      <c r="Z6" s="26"/>
      <c r="AA6" s="26"/>
      <c r="AB6" s="26"/>
      <c r="AC6" s="128"/>
    </row>
    <row r="7" spans="1:257" ht="22.5" customHeight="1" x14ac:dyDescent="0.25">
      <c r="A7" s="139" t="s">
        <v>36</v>
      </c>
      <c r="B7" s="68"/>
      <c r="C7" s="71"/>
      <c r="D7" s="71"/>
      <c r="E7" s="71"/>
      <c r="F7" s="509"/>
      <c r="G7" s="402"/>
      <c r="H7" s="415"/>
      <c r="I7" s="76"/>
      <c r="J7" s="68"/>
      <c r="K7" s="68"/>
      <c r="L7" s="68"/>
      <c r="M7" s="84"/>
      <c r="N7" s="140"/>
      <c r="O7" s="140"/>
      <c r="P7" s="140"/>
      <c r="Q7" s="140"/>
      <c r="R7" s="140"/>
      <c r="S7" s="26"/>
      <c r="T7" s="26"/>
      <c r="U7" s="26"/>
      <c r="V7" s="26"/>
      <c r="W7" s="26"/>
      <c r="X7" s="26"/>
      <c r="Y7" s="26"/>
      <c r="Z7" s="26"/>
      <c r="AA7" s="26"/>
      <c r="AB7" s="26"/>
      <c r="AC7" s="128"/>
    </row>
    <row r="8" spans="1:257" ht="12.75" customHeight="1" x14ac:dyDescent="0.25">
      <c r="A8" s="141" t="s">
        <v>259</v>
      </c>
      <c r="B8" s="49" t="s">
        <v>260</v>
      </c>
      <c r="C8" s="42">
        <v>778989</v>
      </c>
      <c r="D8" s="42">
        <v>783000</v>
      </c>
      <c r="E8" s="42">
        <v>819286</v>
      </c>
      <c r="F8" s="500">
        <v>819290</v>
      </c>
      <c r="G8" s="395">
        <v>869286</v>
      </c>
      <c r="H8" s="416">
        <f>IF(N8="","",G8*(1+N8))</f>
        <v>877978.86</v>
      </c>
      <c r="I8" s="342">
        <v>877979</v>
      </c>
      <c r="J8" s="73">
        <v>909101</v>
      </c>
      <c r="K8" s="73">
        <f t="shared" ref="K8:L10" si="0">IF(P8="","",J8*(1+P8))</f>
        <v>927283.02</v>
      </c>
      <c r="L8" s="74">
        <f t="shared" si="0"/>
        <v>936555.85019999999</v>
      </c>
      <c r="M8" s="45">
        <f t="shared" ref="M8:M20" si="1">IF(C8="","",IF(AND(G8&gt;=0,G8&lt;&gt;"",C8&gt;0),(G8/C8)^(1/4)-1,IF(AND(F8&gt;=0,C8&gt;0),(F8/C8)^(1/3)-1,"N/A")))</f>
        <v>2.7798169910157933E-2</v>
      </c>
      <c r="N8" s="46">
        <v>0.01</v>
      </c>
      <c r="O8" s="47">
        <v>1.4999999999999999E-2</v>
      </c>
      <c r="P8" s="47">
        <v>0.02</v>
      </c>
      <c r="Q8" s="47">
        <v>0.01</v>
      </c>
      <c r="R8" s="75"/>
      <c r="S8" s="142"/>
      <c r="T8" s="26"/>
      <c r="U8" s="26"/>
      <c r="V8" s="26"/>
      <c r="W8" s="26"/>
      <c r="X8" s="26"/>
      <c r="Y8" s="26"/>
      <c r="Z8" s="26"/>
      <c r="AA8" s="26"/>
      <c r="AB8" s="26"/>
      <c r="AC8" s="128"/>
    </row>
    <row r="9" spans="1:257" ht="12.75" customHeight="1" x14ac:dyDescent="0.25">
      <c r="A9" s="141" t="s">
        <v>261</v>
      </c>
      <c r="B9" s="49" t="s">
        <v>262</v>
      </c>
      <c r="C9" s="42">
        <v>462599</v>
      </c>
      <c r="D9" s="42">
        <v>471045</v>
      </c>
      <c r="E9" s="42">
        <v>473312</v>
      </c>
      <c r="F9" s="500">
        <v>490629</v>
      </c>
      <c r="G9" s="395">
        <v>459372</v>
      </c>
      <c r="H9" s="417">
        <v>429250</v>
      </c>
      <c r="I9" s="343"/>
      <c r="J9" s="73">
        <v>368543</v>
      </c>
      <c r="K9" s="73">
        <f t="shared" si="0"/>
        <v>372228.43</v>
      </c>
      <c r="L9" s="74">
        <f t="shared" si="0"/>
        <v>375950.71429999999</v>
      </c>
      <c r="M9" s="45">
        <f t="shared" si="1"/>
        <v>-1.7485317257718291E-3</v>
      </c>
      <c r="N9" s="46">
        <v>0.01</v>
      </c>
      <c r="O9" s="47">
        <v>0.01</v>
      </c>
      <c r="P9" s="47">
        <v>0.01</v>
      </c>
      <c r="Q9" s="47">
        <v>0.01</v>
      </c>
      <c r="R9" s="75"/>
      <c r="S9" s="142"/>
      <c r="T9" s="26"/>
      <c r="U9" s="26"/>
      <c r="V9" s="26"/>
      <c r="W9" s="26"/>
      <c r="X9" s="26"/>
      <c r="Y9" s="26"/>
      <c r="Z9" s="26"/>
      <c r="AA9" s="26"/>
      <c r="AB9" s="26"/>
      <c r="AC9" s="128"/>
    </row>
    <row r="10" spans="1:257" ht="12.75" customHeight="1" x14ac:dyDescent="0.25">
      <c r="A10" s="141" t="s">
        <v>263</v>
      </c>
      <c r="B10" s="49" t="s">
        <v>264</v>
      </c>
      <c r="C10" s="42">
        <v>140</v>
      </c>
      <c r="D10" s="42">
        <v>181</v>
      </c>
      <c r="E10" s="42">
        <v>201</v>
      </c>
      <c r="F10" s="500">
        <v>200</v>
      </c>
      <c r="G10" s="395">
        <v>200</v>
      </c>
      <c r="H10" s="411">
        <v>204</v>
      </c>
      <c r="I10" s="142">
        <v>2562</v>
      </c>
      <c r="J10" s="73">
        <f>IF(O10="","",H10*(1+O10))</f>
        <v>208.08</v>
      </c>
      <c r="K10" s="73">
        <f t="shared" si="0"/>
        <v>212.24160000000001</v>
      </c>
      <c r="L10" s="74">
        <f t="shared" si="0"/>
        <v>216.48643200000001</v>
      </c>
      <c r="M10" s="45">
        <f t="shared" si="1"/>
        <v>9.3265113929093424E-2</v>
      </c>
      <c r="N10" s="46">
        <v>0.02</v>
      </c>
      <c r="O10" s="47">
        <v>0.02</v>
      </c>
      <c r="P10" s="47">
        <v>0.02</v>
      </c>
      <c r="Q10" s="47">
        <v>0.02</v>
      </c>
      <c r="R10" s="75"/>
      <c r="S10" s="142"/>
      <c r="T10" s="26"/>
      <c r="U10" s="26"/>
      <c r="V10" s="26"/>
      <c r="W10" s="26"/>
      <c r="X10" s="26"/>
      <c r="Y10" s="26"/>
      <c r="Z10" s="26"/>
      <c r="AA10" s="26"/>
      <c r="AB10" s="26"/>
      <c r="AC10" s="128"/>
    </row>
    <row r="11" spans="1:257" ht="12.75" customHeight="1" x14ac:dyDescent="0.25">
      <c r="A11" s="141" t="s">
        <v>265</v>
      </c>
      <c r="B11" s="49" t="s">
        <v>266</v>
      </c>
      <c r="C11" s="42">
        <v>0</v>
      </c>
      <c r="D11" s="42">
        <v>709</v>
      </c>
      <c r="E11" s="42">
        <v>312</v>
      </c>
      <c r="F11" s="500"/>
      <c r="G11" s="395">
        <v>1000</v>
      </c>
      <c r="H11" s="417">
        <v>20000</v>
      </c>
      <c r="I11" s="343">
        <v>1648</v>
      </c>
      <c r="J11" s="26">
        <v>5000</v>
      </c>
      <c r="K11" s="26">
        <v>1000</v>
      </c>
      <c r="L11" s="50">
        <v>1000</v>
      </c>
      <c r="M11" s="51" t="str">
        <f t="shared" si="1"/>
        <v>N/A</v>
      </c>
      <c r="N11" s="46">
        <v>0.01</v>
      </c>
      <c r="O11" s="47"/>
      <c r="P11" s="47"/>
      <c r="Q11" s="47"/>
      <c r="R11" s="75"/>
      <c r="S11" s="142"/>
      <c r="T11" s="26"/>
      <c r="U11" s="26"/>
      <c r="V11" s="26"/>
      <c r="W11" s="26"/>
      <c r="X11" s="26"/>
      <c r="Y11" s="26"/>
      <c r="Z11" s="26"/>
      <c r="AA11" s="26"/>
      <c r="AB11" s="26"/>
      <c r="AC11" s="128"/>
    </row>
    <row r="12" spans="1:257" ht="12.75" customHeight="1" x14ac:dyDescent="0.25">
      <c r="A12" s="141" t="s">
        <v>356</v>
      </c>
      <c r="B12" s="49" t="s">
        <v>342</v>
      </c>
      <c r="C12" s="42"/>
      <c r="D12" s="42"/>
      <c r="E12" s="42"/>
      <c r="F12" s="500">
        <v>24964</v>
      </c>
      <c r="G12" s="395">
        <v>0</v>
      </c>
      <c r="H12" s="417">
        <v>0</v>
      </c>
      <c r="I12" s="343">
        <v>0</v>
      </c>
      <c r="J12" s="26">
        <v>0</v>
      </c>
      <c r="K12" s="26"/>
      <c r="L12" s="50"/>
      <c r="M12" s="51"/>
      <c r="N12" s="46"/>
      <c r="O12" s="47"/>
      <c r="P12" s="47"/>
      <c r="Q12" s="47"/>
      <c r="R12" s="75"/>
      <c r="S12" s="142"/>
      <c r="T12" s="26"/>
      <c r="U12" s="26"/>
      <c r="V12" s="26"/>
      <c r="W12" s="26"/>
      <c r="X12" s="26"/>
      <c r="Y12" s="26"/>
      <c r="Z12" s="26"/>
      <c r="AA12" s="26"/>
      <c r="AB12" s="26"/>
      <c r="AC12" s="128"/>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c r="BS12" s="337"/>
      <c r="BT12" s="337"/>
      <c r="BU12" s="337"/>
      <c r="BV12" s="337"/>
      <c r="BW12" s="337"/>
      <c r="BX12" s="337"/>
      <c r="BY12" s="337"/>
      <c r="BZ12" s="337"/>
      <c r="CA12" s="337"/>
      <c r="CB12" s="337"/>
      <c r="CC12" s="337"/>
      <c r="CD12" s="337"/>
      <c r="CE12" s="337"/>
      <c r="CF12" s="337"/>
      <c r="CG12" s="337"/>
      <c r="CH12" s="337"/>
      <c r="CI12" s="337"/>
      <c r="CJ12" s="337"/>
      <c r="CK12" s="337"/>
      <c r="CL12" s="337"/>
      <c r="CM12" s="337"/>
      <c r="CN12" s="337"/>
      <c r="CO12" s="337"/>
      <c r="CP12" s="337"/>
      <c r="CQ12" s="337"/>
      <c r="CR12" s="337"/>
      <c r="CS12" s="337"/>
      <c r="CT12" s="337"/>
      <c r="CU12" s="337"/>
      <c r="CV12" s="337"/>
      <c r="CW12" s="337"/>
      <c r="CX12" s="337"/>
      <c r="CY12" s="337"/>
      <c r="CZ12" s="337"/>
      <c r="DA12" s="337"/>
      <c r="DB12" s="337"/>
      <c r="DC12" s="337"/>
      <c r="DD12" s="337"/>
      <c r="DE12" s="337"/>
      <c r="DF12" s="337"/>
      <c r="DG12" s="337"/>
      <c r="DH12" s="337"/>
      <c r="DI12" s="337"/>
      <c r="DJ12" s="337"/>
      <c r="DK12" s="337"/>
      <c r="DL12" s="337"/>
      <c r="DM12" s="337"/>
      <c r="DN12" s="337"/>
      <c r="DO12" s="337"/>
      <c r="DP12" s="337"/>
      <c r="DQ12" s="337"/>
      <c r="DR12" s="337"/>
      <c r="DS12" s="337"/>
      <c r="DT12" s="337"/>
      <c r="DU12" s="337"/>
      <c r="DV12" s="337"/>
      <c r="DW12" s="337"/>
      <c r="DX12" s="337"/>
      <c r="DY12" s="337"/>
      <c r="DZ12" s="337"/>
      <c r="EA12" s="337"/>
      <c r="EB12" s="337"/>
      <c r="EC12" s="337"/>
      <c r="ED12" s="337"/>
      <c r="EE12" s="337"/>
      <c r="EF12" s="337"/>
      <c r="EG12" s="337"/>
      <c r="EH12" s="337"/>
      <c r="EI12" s="337"/>
      <c r="EJ12" s="337"/>
      <c r="EK12" s="337"/>
      <c r="EL12" s="337"/>
      <c r="EM12" s="337"/>
      <c r="EN12" s="337"/>
      <c r="EO12" s="337"/>
      <c r="EP12" s="337"/>
      <c r="EQ12" s="337"/>
      <c r="ER12" s="337"/>
      <c r="ES12" s="337"/>
      <c r="ET12" s="337"/>
      <c r="EU12" s="337"/>
      <c r="EV12" s="337"/>
      <c r="EW12" s="337"/>
      <c r="EX12" s="337"/>
      <c r="EY12" s="337"/>
      <c r="EZ12" s="337"/>
      <c r="FA12" s="337"/>
      <c r="FB12" s="337"/>
      <c r="FC12" s="337"/>
      <c r="FD12" s="337"/>
      <c r="FE12" s="337"/>
      <c r="FF12" s="337"/>
      <c r="FG12" s="337"/>
      <c r="FH12" s="337"/>
      <c r="FI12" s="337"/>
      <c r="FJ12" s="337"/>
      <c r="FK12" s="337"/>
      <c r="FL12" s="337"/>
      <c r="FM12" s="337"/>
      <c r="FN12" s="337"/>
      <c r="FO12" s="337"/>
      <c r="FP12" s="337"/>
      <c r="FQ12" s="337"/>
      <c r="FR12" s="337"/>
      <c r="FS12" s="337"/>
      <c r="FT12" s="337"/>
      <c r="FU12" s="337"/>
      <c r="FV12" s="337"/>
      <c r="FW12" s="337"/>
      <c r="FX12" s="337"/>
      <c r="FY12" s="337"/>
      <c r="FZ12" s="337"/>
      <c r="GA12" s="337"/>
      <c r="GB12" s="337"/>
      <c r="GC12" s="337"/>
      <c r="GD12" s="337"/>
      <c r="GE12" s="337"/>
      <c r="GF12" s="337"/>
      <c r="GG12" s="337"/>
      <c r="GH12" s="337"/>
      <c r="GI12" s="337"/>
      <c r="GJ12" s="337"/>
      <c r="GK12" s="337"/>
      <c r="GL12" s="337"/>
      <c r="GM12" s="337"/>
      <c r="GN12" s="337"/>
      <c r="GO12" s="337"/>
      <c r="GP12" s="337"/>
      <c r="GQ12" s="337"/>
      <c r="GR12" s="337"/>
      <c r="GS12" s="337"/>
      <c r="GT12" s="337"/>
      <c r="GU12" s="337"/>
      <c r="GV12" s="337"/>
      <c r="GW12" s="337"/>
      <c r="GX12" s="337"/>
      <c r="GY12" s="337"/>
      <c r="GZ12" s="337"/>
      <c r="HA12" s="337"/>
      <c r="HB12" s="337"/>
      <c r="HC12" s="337"/>
      <c r="HD12" s="337"/>
      <c r="HE12" s="337"/>
      <c r="HF12" s="337"/>
      <c r="HG12" s="337"/>
      <c r="HH12" s="337"/>
      <c r="HI12" s="337"/>
      <c r="HJ12" s="337"/>
      <c r="HK12" s="337"/>
      <c r="HL12" s="337"/>
      <c r="HM12" s="337"/>
      <c r="HN12" s="337"/>
      <c r="HO12" s="337"/>
      <c r="HP12" s="337"/>
      <c r="HQ12" s="337"/>
      <c r="HR12" s="337"/>
      <c r="HS12" s="337"/>
      <c r="HT12" s="337"/>
      <c r="HU12" s="337"/>
      <c r="HV12" s="337"/>
      <c r="HW12" s="337"/>
      <c r="HX12" s="337"/>
      <c r="HY12" s="337"/>
      <c r="HZ12" s="337"/>
      <c r="IA12" s="337"/>
      <c r="IB12" s="337"/>
      <c r="IC12" s="337"/>
      <c r="ID12" s="337"/>
      <c r="IE12" s="337"/>
      <c r="IF12" s="337"/>
      <c r="IG12" s="337"/>
      <c r="IH12" s="337"/>
      <c r="II12" s="337"/>
      <c r="IJ12" s="337"/>
      <c r="IK12" s="337"/>
      <c r="IL12" s="337"/>
      <c r="IM12" s="337"/>
      <c r="IN12" s="337"/>
      <c r="IO12" s="337"/>
      <c r="IP12" s="337"/>
      <c r="IQ12" s="337"/>
      <c r="IR12" s="337"/>
      <c r="IS12" s="337"/>
      <c r="IT12" s="337"/>
      <c r="IU12" s="337"/>
      <c r="IV12" s="337"/>
      <c r="IW12" s="337"/>
    </row>
    <row r="13" spans="1:257" ht="12.75" customHeight="1" x14ac:dyDescent="0.25">
      <c r="A13" s="141" t="s">
        <v>267</v>
      </c>
      <c r="B13" s="49" t="s">
        <v>268</v>
      </c>
      <c r="C13" s="42">
        <v>229805</v>
      </c>
      <c r="D13" s="42">
        <v>260053</v>
      </c>
      <c r="E13" s="42">
        <v>202674</v>
      </c>
      <c r="F13" s="500">
        <v>466164</v>
      </c>
      <c r="G13" s="395">
        <v>264582</v>
      </c>
      <c r="H13" s="416">
        <v>231000</v>
      </c>
      <c r="I13" s="342">
        <v>0</v>
      </c>
      <c r="J13" s="73">
        <v>208000</v>
      </c>
      <c r="K13" s="73">
        <f t="shared" ref="K13:L20" si="2">IF(P13="","",J13*(1+P13))</f>
        <v>210080</v>
      </c>
      <c r="L13" s="74">
        <f t="shared" si="2"/>
        <v>212180.8</v>
      </c>
      <c r="M13" s="45">
        <f t="shared" si="1"/>
        <v>3.5857954345619669E-2</v>
      </c>
      <c r="N13" s="46">
        <v>0.01</v>
      </c>
      <c r="O13" s="47">
        <v>0.01</v>
      </c>
      <c r="P13" s="47">
        <v>0.01</v>
      </c>
      <c r="Q13" s="47">
        <v>0.01</v>
      </c>
      <c r="R13" s="75"/>
      <c r="S13" s="142"/>
      <c r="T13" s="26"/>
      <c r="U13" s="26"/>
      <c r="V13" s="26"/>
      <c r="W13" s="26"/>
      <c r="X13" s="26"/>
      <c r="Y13" s="26"/>
      <c r="Z13" s="26"/>
      <c r="AA13" s="26"/>
      <c r="AB13" s="26"/>
      <c r="AC13" s="128"/>
    </row>
    <row r="14" spans="1:257" ht="12.75" customHeight="1" x14ac:dyDescent="0.25">
      <c r="A14" s="134" t="s">
        <v>354</v>
      </c>
      <c r="B14" s="49" t="s">
        <v>355</v>
      </c>
      <c r="C14" s="42"/>
      <c r="D14" s="42"/>
      <c r="E14" s="42"/>
      <c r="F14" s="500">
        <v>12733</v>
      </c>
      <c r="G14" s="395">
        <v>0</v>
      </c>
      <c r="H14" s="411">
        <v>0</v>
      </c>
      <c r="I14" s="142">
        <v>0</v>
      </c>
      <c r="J14" s="26">
        <v>0</v>
      </c>
      <c r="K14" s="40" t="str">
        <f t="shared" si="2"/>
        <v/>
      </c>
      <c r="L14" s="56" t="str">
        <f t="shared" si="2"/>
        <v/>
      </c>
      <c r="M14" s="51" t="str">
        <f t="shared" si="1"/>
        <v/>
      </c>
      <c r="N14" s="46"/>
      <c r="O14" s="47"/>
      <c r="P14" s="47"/>
      <c r="Q14" s="47"/>
      <c r="R14" s="75"/>
      <c r="S14" s="142"/>
      <c r="T14" s="26"/>
      <c r="U14" s="26"/>
      <c r="V14" s="26"/>
      <c r="W14" s="26"/>
      <c r="X14" s="26"/>
      <c r="Y14" s="26"/>
      <c r="Z14" s="26"/>
      <c r="AA14" s="26"/>
      <c r="AB14" s="26"/>
      <c r="AC14" s="128"/>
    </row>
    <row r="15" spans="1:257" ht="12.75" customHeight="1" x14ac:dyDescent="0.25">
      <c r="A15" s="134"/>
      <c r="B15" s="49"/>
      <c r="C15" s="42"/>
      <c r="D15" s="42"/>
      <c r="E15" s="42"/>
      <c r="F15" s="500"/>
      <c r="G15" s="395"/>
      <c r="H15" s="413" t="str">
        <f t="shared" ref="H15:H20" si="3">IF(N15="","",G15*(1+N15))</f>
        <v/>
      </c>
      <c r="I15" s="340"/>
      <c r="J15" s="40" t="str">
        <f t="shared" ref="J15:J20" si="4">IF(O15="","",H15*(1+O15))</f>
        <v/>
      </c>
      <c r="K15" s="40" t="str">
        <f t="shared" si="2"/>
        <v/>
      </c>
      <c r="L15" s="56" t="str">
        <f t="shared" si="2"/>
        <v/>
      </c>
      <c r="M15" s="51" t="str">
        <f t="shared" si="1"/>
        <v/>
      </c>
      <c r="N15" s="46"/>
      <c r="O15" s="47"/>
      <c r="P15" s="47"/>
      <c r="Q15" s="47"/>
      <c r="R15" s="75"/>
      <c r="S15" s="142"/>
      <c r="T15" s="26"/>
      <c r="U15" s="26"/>
      <c r="V15" s="26"/>
      <c r="W15" s="26"/>
      <c r="X15" s="26"/>
      <c r="Y15" s="26"/>
      <c r="Z15" s="26"/>
      <c r="AA15" s="26"/>
      <c r="AB15" s="26"/>
      <c r="AC15" s="128"/>
    </row>
    <row r="16" spans="1:257" ht="12.75" customHeight="1" x14ac:dyDescent="0.25">
      <c r="A16" s="134"/>
      <c r="B16" s="49"/>
      <c r="C16" s="42"/>
      <c r="D16" s="42"/>
      <c r="E16" s="42"/>
      <c r="F16" s="500"/>
      <c r="G16" s="395"/>
      <c r="H16" s="413" t="str">
        <f t="shared" si="3"/>
        <v/>
      </c>
      <c r="I16" s="340"/>
      <c r="J16" s="40" t="str">
        <f t="shared" si="4"/>
        <v/>
      </c>
      <c r="K16" s="40" t="str">
        <f t="shared" si="2"/>
        <v/>
      </c>
      <c r="L16" s="56" t="str">
        <f t="shared" si="2"/>
        <v/>
      </c>
      <c r="M16" s="51" t="str">
        <f t="shared" si="1"/>
        <v/>
      </c>
      <c r="N16" s="46"/>
      <c r="O16" s="47"/>
      <c r="P16" s="47"/>
      <c r="Q16" s="47"/>
      <c r="R16" s="75"/>
      <c r="S16" s="142"/>
      <c r="T16" s="26"/>
      <c r="U16" s="26"/>
      <c r="V16" s="26"/>
      <c r="W16" s="26"/>
      <c r="X16" s="26"/>
      <c r="Y16" s="26"/>
      <c r="Z16" s="26"/>
      <c r="AA16" s="26"/>
      <c r="AB16" s="26"/>
      <c r="AC16" s="128"/>
    </row>
    <row r="17" spans="1:29" ht="12.75" customHeight="1" x14ac:dyDescent="0.25">
      <c r="A17" s="134"/>
      <c r="B17" s="49"/>
      <c r="C17" s="42"/>
      <c r="D17" s="42"/>
      <c r="E17" s="42"/>
      <c r="F17" s="500"/>
      <c r="G17" s="395"/>
      <c r="H17" s="413" t="str">
        <f t="shared" si="3"/>
        <v/>
      </c>
      <c r="I17" s="340"/>
      <c r="J17" s="40" t="str">
        <f t="shared" si="4"/>
        <v/>
      </c>
      <c r="K17" s="40" t="str">
        <f t="shared" si="2"/>
        <v/>
      </c>
      <c r="L17" s="56" t="str">
        <f t="shared" si="2"/>
        <v/>
      </c>
      <c r="M17" s="51" t="str">
        <f t="shared" si="1"/>
        <v/>
      </c>
      <c r="N17" s="46"/>
      <c r="O17" s="47"/>
      <c r="P17" s="47"/>
      <c r="Q17" s="47"/>
      <c r="R17" s="75"/>
      <c r="S17" s="142"/>
      <c r="T17" s="26"/>
      <c r="U17" s="26"/>
      <c r="V17" s="26"/>
      <c r="W17" s="26"/>
      <c r="X17" s="26"/>
      <c r="Y17" s="26"/>
      <c r="Z17" s="26"/>
      <c r="AA17" s="26"/>
      <c r="AB17" s="26"/>
      <c r="AC17" s="128"/>
    </row>
    <row r="18" spans="1:29" ht="12.75" customHeight="1" x14ac:dyDescent="0.25">
      <c r="A18" s="134"/>
      <c r="B18" s="49" t="s">
        <v>269</v>
      </c>
      <c r="C18" s="42"/>
      <c r="D18" s="42"/>
      <c r="E18" s="42"/>
      <c r="F18" s="500"/>
      <c r="G18" s="395"/>
      <c r="H18" s="413" t="str">
        <f t="shared" si="3"/>
        <v/>
      </c>
      <c r="I18" s="340"/>
      <c r="J18" s="40" t="str">
        <f t="shared" si="4"/>
        <v/>
      </c>
      <c r="K18" s="40" t="str">
        <f t="shared" si="2"/>
        <v/>
      </c>
      <c r="L18" s="56" t="str">
        <f t="shared" si="2"/>
        <v/>
      </c>
      <c r="M18" s="51" t="str">
        <f t="shared" si="1"/>
        <v/>
      </c>
      <c r="N18" s="46"/>
      <c r="O18" s="47"/>
      <c r="P18" s="47"/>
      <c r="Q18" s="47"/>
      <c r="R18" s="75"/>
      <c r="S18" s="142"/>
      <c r="T18" s="26"/>
      <c r="U18" s="26"/>
      <c r="V18" s="26"/>
      <c r="W18" s="26"/>
      <c r="X18" s="26"/>
      <c r="Y18" s="26"/>
      <c r="Z18" s="26"/>
      <c r="AA18" s="26"/>
      <c r="AB18" s="26"/>
      <c r="AC18" s="128"/>
    </row>
    <row r="19" spans="1:29" ht="12.75" customHeight="1" x14ac:dyDescent="0.25">
      <c r="A19" s="134"/>
      <c r="B19" s="49" t="s">
        <v>235</v>
      </c>
      <c r="C19" s="42"/>
      <c r="D19" s="42"/>
      <c r="E19" s="42"/>
      <c r="F19" s="500"/>
      <c r="G19" s="395"/>
      <c r="H19" s="413" t="str">
        <f t="shared" si="3"/>
        <v/>
      </c>
      <c r="I19" s="340"/>
      <c r="J19" s="40" t="str">
        <f t="shared" si="4"/>
        <v/>
      </c>
      <c r="K19" s="40" t="str">
        <f t="shared" si="2"/>
        <v/>
      </c>
      <c r="L19" s="56" t="str">
        <f t="shared" si="2"/>
        <v/>
      </c>
      <c r="M19" s="51" t="str">
        <f t="shared" si="1"/>
        <v/>
      </c>
      <c r="N19" s="46"/>
      <c r="O19" s="47"/>
      <c r="P19" s="47"/>
      <c r="Q19" s="47"/>
      <c r="R19" s="75"/>
      <c r="S19" s="142"/>
      <c r="T19" s="26"/>
      <c r="U19" s="26"/>
      <c r="V19" s="26"/>
      <c r="W19" s="26"/>
      <c r="X19" s="26"/>
      <c r="Y19" s="26"/>
      <c r="Z19" s="26"/>
      <c r="AA19" s="26"/>
      <c r="AB19" s="26"/>
      <c r="AC19" s="128"/>
    </row>
    <row r="20" spans="1:29" ht="12.75" customHeight="1" x14ac:dyDescent="0.25">
      <c r="A20" s="134"/>
      <c r="B20" s="49" t="s">
        <v>270</v>
      </c>
      <c r="C20" s="42"/>
      <c r="D20" s="42"/>
      <c r="E20" s="42"/>
      <c r="F20" s="500"/>
      <c r="G20" s="395"/>
      <c r="H20" s="413" t="str">
        <f t="shared" si="3"/>
        <v/>
      </c>
      <c r="I20" s="340"/>
      <c r="J20" s="40" t="str">
        <f t="shared" si="4"/>
        <v/>
      </c>
      <c r="K20" s="40" t="str">
        <f t="shared" si="2"/>
        <v/>
      </c>
      <c r="L20" s="56" t="str">
        <f t="shared" si="2"/>
        <v/>
      </c>
      <c r="M20" s="51" t="str">
        <f t="shared" si="1"/>
        <v/>
      </c>
      <c r="N20" s="46"/>
      <c r="O20" s="47"/>
      <c r="P20" s="47"/>
      <c r="Q20" s="47"/>
      <c r="R20" s="75"/>
      <c r="S20" s="142"/>
      <c r="T20" s="26"/>
      <c r="U20" s="26"/>
      <c r="V20" s="26"/>
      <c r="W20" s="26"/>
      <c r="X20" s="26"/>
      <c r="Y20" s="26"/>
      <c r="Z20" s="26"/>
      <c r="AA20" s="26"/>
      <c r="AB20" s="26"/>
      <c r="AC20" s="128"/>
    </row>
    <row r="21" spans="1:29" ht="12.75" customHeight="1" x14ac:dyDescent="0.25">
      <c r="A21" s="143"/>
      <c r="B21" s="34" t="s">
        <v>87</v>
      </c>
      <c r="C21" s="63">
        <f t="shared" ref="C21:L21" si="5">SUM(C8:C20)</f>
        <v>1471533</v>
      </c>
      <c r="D21" s="63">
        <f t="shared" si="5"/>
        <v>1514988</v>
      </c>
      <c r="E21" s="63">
        <f t="shared" si="5"/>
        <v>1495785</v>
      </c>
      <c r="F21" s="518">
        <f t="shared" si="5"/>
        <v>1813980</v>
      </c>
      <c r="G21" s="546">
        <f t="shared" si="5"/>
        <v>1594440</v>
      </c>
      <c r="H21" s="414">
        <f t="shared" si="5"/>
        <v>1558432.8599999999</v>
      </c>
      <c r="I21" s="341"/>
      <c r="J21" s="58">
        <f t="shared" si="5"/>
        <v>1490852.08</v>
      </c>
      <c r="K21" s="58">
        <f t="shared" si="5"/>
        <v>1510803.6916</v>
      </c>
      <c r="L21" s="58">
        <f t="shared" si="5"/>
        <v>1525903.850932</v>
      </c>
      <c r="M21" s="144">
        <f>IF(AND(G21&gt;0,C21&gt;0),(G21/C21)^(1/4)-1,IF(AND(G21&lt;=0,C21&gt;0),(F21/C21)^(1/3)-1,""))</f>
        <v>2.025690753883258E-2</v>
      </c>
      <c r="N21" s="62">
        <f>IF(G21&lt;=0,"",(H21-G21)/G21)</f>
        <v>-2.2582938210280807E-2</v>
      </c>
      <c r="O21" s="62">
        <f>IF(H21&lt;=0,"",(J21-H21)/H21)</f>
        <v>-4.3364575872713439E-2</v>
      </c>
      <c r="P21" s="62">
        <f>IF(J21&lt;=0,"",(K21-J21)/J21)</f>
        <v>1.3382690253214084E-2</v>
      </c>
      <c r="Q21" s="62">
        <f>IF(K21&lt;=0,"",(L21-K21)/K21)</f>
        <v>9.9947858321740631E-3</v>
      </c>
      <c r="R21" s="83"/>
      <c r="S21" s="26"/>
      <c r="T21" s="26"/>
      <c r="U21" s="26"/>
      <c r="V21" s="26"/>
      <c r="W21" s="26"/>
      <c r="X21" s="26"/>
      <c r="Y21" s="26"/>
      <c r="Z21" s="26"/>
      <c r="AA21" s="26"/>
      <c r="AB21" s="26"/>
      <c r="AC21" s="128"/>
    </row>
    <row r="22" spans="1:29" ht="21" customHeight="1" x14ac:dyDescent="0.25">
      <c r="A22" s="139" t="s">
        <v>88</v>
      </c>
      <c r="B22" s="68"/>
      <c r="C22" s="71"/>
      <c r="D22" s="71"/>
      <c r="E22" s="71"/>
      <c r="F22" s="509"/>
      <c r="G22" s="402"/>
      <c r="H22" s="415"/>
      <c r="I22" s="76"/>
      <c r="J22" s="68"/>
      <c r="K22" s="68"/>
      <c r="L22" s="68"/>
      <c r="M22" s="64"/>
      <c r="N22" s="70"/>
      <c r="O22" s="70"/>
      <c r="P22" s="70"/>
      <c r="Q22" s="70"/>
      <c r="R22" s="71"/>
      <c r="S22" s="26"/>
      <c r="T22" s="26"/>
      <c r="U22" s="26"/>
      <c r="V22" s="26"/>
      <c r="W22" s="26"/>
      <c r="X22" s="26"/>
      <c r="Y22" s="26"/>
      <c r="Z22" s="26"/>
      <c r="AA22" s="26"/>
      <c r="AB22" s="26"/>
      <c r="AC22" s="128"/>
    </row>
    <row r="23" spans="1:29" ht="12.75" customHeight="1" x14ac:dyDescent="0.25">
      <c r="A23" s="141" t="s">
        <v>271</v>
      </c>
      <c r="B23" s="49" t="s">
        <v>138</v>
      </c>
      <c r="C23" s="145" t="s">
        <v>272</v>
      </c>
      <c r="D23" s="145" t="s">
        <v>272</v>
      </c>
      <c r="E23" s="145" t="s">
        <v>272</v>
      </c>
      <c r="F23" s="500">
        <v>25000</v>
      </c>
      <c r="G23" s="395">
        <v>25000</v>
      </c>
      <c r="H23" s="411">
        <v>50000</v>
      </c>
      <c r="I23" s="142">
        <v>0</v>
      </c>
      <c r="J23" s="40" t="str">
        <f>IF(O23="","",H23*(1+O23))</f>
        <v/>
      </c>
      <c r="K23" s="40" t="str">
        <f>IF(P23="","",J23*(1+P23))</f>
        <v/>
      </c>
      <c r="L23" s="56" t="str">
        <f>IF(Q23="","",K23*(1+Q23))</f>
        <v/>
      </c>
      <c r="M23" s="51" t="e">
        <f t="shared" ref="M23:M44" si="6">IF(C23="","",IF(AND(G23&gt;=0,G23&lt;&gt;"",C23&gt;0),(G23/C23)^(1/4)-1,IF(AND(F23&gt;=0,C23&gt;0),(F23/C23)^(1/3)-1,"N/A")))</f>
        <v>#VALUE!</v>
      </c>
      <c r="N23" s="146"/>
      <c r="O23" s="147"/>
      <c r="P23" s="147"/>
      <c r="Q23" s="147"/>
      <c r="R23" s="75"/>
      <c r="S23" s="142"/>
      <c r="T23" s="26"/>
      <c r="U23" s="26"/>
      <c r="V23" s="26"/>
      <c r="W23" s="26"/>
      <c r="X23" s="26"/>
      <c r="Y23" s="26"/>
      <c r="Z23" s="26"/>
      <c r="AA23" s="26"/>
      <c r="AB23" s="26"/>
      <c r="AC23" s="128"/>
    </row>
    <row r="24" spans="1:29" ht="12.75" customHeight="1" x14ac:dyDescent="0.25">
      <c r="A24" s="148" t="s">
        <v>273</v>
      </c>
      <c r="B24" s="149" t="s">
        <v>274</v>
      </c>
      <c r="C24" s="150" t="s">
        <v>272</v>
      </c>
      <c r="D24" s="150" t="s">
        <v>272</v>
      </c>
      <c r="E24" s="150" t="s">
        <v>272</v>
      </c>
      <c r="F24" s="519">
        <v>25000</v>
      </c>
      <c r="G24" s="547">
        <v>50000</v>
      </c>
      <c r="H24" s="568">
        <v>75000</v>
      </c>
      <c r="I24" s="158">
        <v>0</v>
      </c>
      <c r="J24" s="151">
        <v>50000</v>
      </c>
      <c r="K24" s="152" t="str">
        <f t="shared" ref="K24:L26" si="7">IF(P24="","",J24*(1+P24))</f>
        <v/>
      </c>
      <c r="L24" s="153" t="str">
        <f t="shared" si="7"/>
        <v/>
      </c>
      <c r="M24" s="154" t="e">
        <f t="shared" si="6"/>
        <v>#VALUE!</v>
      </c>
      <c r="N24" s="155"/>
      <c r="O24" s="156"/>
      <c r="P24" s="156"/>
      <c r="Q24" s="156"/>
      <c r="R24" s="157" t="s">
        <v>275</v>
      </c>
      <c r="S24" s="158"/>
      <c r="T24" s="151"/>
      <c r="U24" s="151"/>
      <c r="V24" s="151"/>
      <c r="W24" s="151"/>
      <c r="X24" s="151"/>
      <c r="Y24" s="151"/>
      <c r="Z24" s="151"/>
      <c r="AA24" s="151"/>
      <c r="AB24" s="151"/>
      <c r="AC24" s="159"/>
    </row>
    <row r="25" spans="1:29" ht="12.75" customHeight="1" x14ac:dyDescent="0.25">
      <c r="A25" s="160" t="s">
        <v>276</v>
      </c>
      <c r="B25" s="161" t="s">
        <v>277</v>
      </c>
      <c r="C25" s="162" t="s">
        <v>272</v>
      </c>
      <c r="D25" s="162" t="s">
        <v>272</v>
      </c>
      <c r="E25" s="162" t="s">
        <v>272</v>
      </c>
      <c r="F25" s="520">
        <v>20000</v>
      </c>
      <c r="G25" s="548">
        <v>20000</v>
      </c>
      <c r="H25" s="569">
        <v>40000</v>
      </c>
      <c r="I25" s="170">
        <v>0</v>
      </c>
      <c r="J25" s="163">
        <v>40000</v>
      </c>
      <c r="K25" s="164" t="str">
        <f t="shared" si="7"/>
        <v/>
      </c>
      <c r="L25" s="165" t="str">
        <f t="shared" si="7"/>
        <v/>
      </c>
      <c r="M25" s="166" t="e">
        <f t="shared" si="6"/>
        <v>#VALUE!</v>
      </c>
      <c r="N25" s="167"/>
      <c r="O25" s="168"/>
      <c r="P25" s="168"/>
      <c r="Q25" s="168"/>
      <c r="R25" s="169" t="s">
        <v>278</v>
      </c>
      <c r="S25" s="170"/>
      <c r="T25" s="163"/>
      <c r="U25" s="163"/>
      <c r="V25" s="163"/>
      <c r="W25" s="163"/>
      <c r="X25" s="163"/>
      <c r="Y25" s="163"/>
      <c r="Z25" s="163"/>
      <c r="AA25" s="163"/>
      <c r="AB25" s="163"/>
      <c r="AC25" s="171"/>
    </row>
    <row r="26" spans="1:29" ht="12.75" customHeight="1" x14ac:dyDescent="0.25">
      <c r="A26" s="172" t="s">
        <v>279</v>
      </c>
      <c r="B26" s="173" t="s">
        <v>280</v>
      </c>
      <c r="C26" s="174">
        <v>232637</v>
      </c>
      <c r="D26" s="174">
        <v>264594</v>
      </c>
      <c r="E26" s="174">
        <v>248828</v>
      </c>
      <c r="F26" s="521">
        <v>270000</v>
      </c>
      <c r="G26" s="549">
        <v>278100</v>
      </c>
      <c r="H26" s="570">
        <f>IF(N26="","",G26*(1+N26))</f>
        <v>283662</v>
      </c>
      <c r="I26" s="447">
        <v>98898</v>
      </c>
      <c r="J26" s="175">
        <f>IF(O26="","",H26*(1+O26))</f>
        <v>289335.24</v>
      </c>
      <c r="K26" s="175">
        <f t="shared" si="7"/>
        <v>295121.9448</v>
      </c>
      <c r="L26" s="176">
        <f t="shared" si="7"/>
        <v>301024.38369599998</v>
      </c>
      <c r="M26" s="177">
        <f t="shared" si="6"/>
        <v>4.5636055295483313E-2</v>
      </c>
      <c r="N26" s="178">
        <v>0.02</v>
      </c>
      <c r="O26" s="179">
        <v>0.02</v>
      </c>
      <c r="P26" s="179">
        <v>0.02</v>
      </c>
      <c r="Q26" s="179">
        <v>0.02</v>
      </c>
      <c r="R26" s="180"/>
      <c r="S26" s="181"/>
      <c r="T26" s="182"/>
      <c r="U26" s="182"/>
      <c r="V26" s="182"/>
      <c r="W26" s="182"/>
      <c r="X26" s="182"/>
      <c r="Y26" s="182"/>
      <c r="Z26" s="182"/>
      <c r="AA26" s="182"/>
      <c r="AB26" s="182"/>
      <c r="AC26" s="183"/>
    </row>
    <row r="27" spans="1:29" ht="12.75" customHeight="1" x14ac:dyDescent="0.25">
      <c r="A27" s="141" t="s">
        <v>281</v>
      </c>
      <c r="B27" s="49" t="s">
        <v>282</v>
      </c>
      <c r="C27" s="42">
        <v>78478</v>
      </c>
      <c r="D27" s="42">
        <v>89383</v>
      </c>
      <c r="E27" s="42">
        <v>94293</v>
      </c>
      <c r="F27" s="500">
        <v>100000</v>
      </c>
      <c r="G27" s="395">
        <v>100000</v>
      </c>
      <c r="H27" s="411">
        <v>100000</v>
      </c>
      <c r="I27" s="142">
        <v>62293</v>
      </c>
      <c r="J27" s="26">
        <v>100000</v>
      </c>
      <c r="K27" s="26">
        <v>100000</v>
      </c>
      <c r="L27" s="56" t="str">
        <f>IF(Q27="","",K27*(1+Q27))</f>
        <v/>
      </c>
      <c r="M27" s="45">
        <f t="shared" si="6"/>
        <v>6.2461051586172101E-2</v>
      </c>
      <c r="N27" s="146"/>
      <c r="O27" s="147"/>
      <c r="P27" s="147"/>
      <c r="Q27" s="147"/>
      <c r="R27" s="75"/>
      <c r="S27" s="142"/>
      <c r="T27" s="26"/>
      <c r="U27" s="26"/>
      <c r="V27" s="26"/>
      <c r="W27" s="26"/>
      <c r="X27" s="26"/>
      <c r="Y27" s="26"/>
      <c r="Z27" s="26"/>
      <c r="AA27" s="26"/>
      <c r="AB27" s="26"/>
      <c r="AC27" s="128"/>
    </row>
    <row r="28" spans="1:29" ht="12.75" customHeight="1" x14ac:dyDescent="0.25">
      <c r="A28" s="141" t="s">
        <v>283</v>
      </c>
      <c r="B28" s="49" t="s">
        <v>284</v>
      </c>
      <c r="C28" s="42">
        <v>185243</v>
      </c>
      <c r="D28" s="42">
        <v>230833</v>
      </c>
      <c r="E28" s="42">
        <v>293519</v>
      </c>
      <c r="F28" s="500">
        <v>331000</v>
      </c>
      <c r="G28" s="395">
        <v>331000</v>
      </c>
      <c r="H28" s="411">
        <v>231000</v>
      </c>
      <c r="I28" s="142">
        <v>0</v>
      </c>
      <c r="J28" s="26">
        <v>208000</v>
      </c>
      <c r="K28" s="26">
        <v>233310</v>
      </c>
      <c r="L28" s="50">
        <v>235643</v>
      </c>
      <c r="M28" s="45">
        <f t="shared" si="6"/>
        <v>0.15616960275246439</v>
      </c>
      <c r="N28" s="146"/>
      <c r="O28" s="147"/>
      <c r="P28" s="147"/>
      <c r="Q28" s="147"/>
      <c r="R28" s="75"/>
      <c r="S28" s="142"/>
      <c r="T28" s="26"/>
      <c r="U28" s="26"/>
      <c r="V28" s="26"/>
      <c r="W28" s="26"/>
      <c r="X28" s="26"/>
      <c r="Y28" s="26"/>
      <c r="Z28" s="26"/>
      <c r="AA28" s="26"/>
      <c r="AB28" s="26"/>
      <c r="AC28" s="128"/>
    </row>
    <row r="29" spans="1:29" ht="12.75" customHeight="1" x14ac:dyDescent="0.25">
      <c r="A29" s="184" t="s">
        <v>285</v>
      </c>
      <c r="B29" s="185" t="s">
        <v>286</v>
      </c>
      <c r="C29" s="186">
        <v>47220</v>
      </c>
      <c r="D29" s="186">
        <v>0</v>
      </c>
      <c r="E29" s="186">
        <v>0</v>
      </c>
      <c r="F29" s="522">
        <v>0</v>
      </c>
      <c r="G29" s="550">
        <v>0</v>
      </c>
      <c r="H29" s="571">
        <v>2000</v>
      </c>
      <c r="I29" s="193">
        <v>0</v>
      </c>
      <c r="J29" s="454">
        <v>2000</v>
      </c>
      <c r="K29" s="187" t="str">
        <f>IF(P29="","",J29*(1+P29))</f>
        <v/>
      </c>
      <c r="L29" s="188" t="str">
        <f>IF(Q29="","",K29*(1+Q29))</f>
        <v/>
      </c>
      <c r="M29" s="189">
        <f t="shared" si="6"/>
        <v>-1</v>
      </c>
      <c r="N29" s="190"/>
      <c r="O29" s="191"/>
      <c r="P29" s="191"/>
      <c r="Q29" s="191"/>
      <c r="R29" s="192"/>
      <c r="S29" s="193"/>
      <c r="T29" s="194"/>
      <c r="U29" s="194"/>
      <c r="V29" s="194"/>
      <c r="W29" s="194"/>
      <c r="X29" s="194"/>
      <c r="Y29" s="194"/>
      <c r="Z29" s="194"/>
      <c r="AA29" s="194"/>
      <c r="AB29" s="194"/>
      <c r="AC29" s="195"/>
    </row>
    <row r="30" spans="1:29" ht="12.75" customHeight="1" x14ac:dyDescent="0.25">
      <c r="A30" s="196" t="s">
        <v>287</v>
      </c>
      <c r="B30" s="197" t="s">
        <v>288</v>
      </c>
      <c r="C30" s="198">
        <v>9020</v>
      </c>
      <c r="D30" s="198">
        <v>19350</v>
      </c>
      <c r="E30" s="198">
        <v>3506</v>
      </c>
      <c r="F30" s="523">
        <v>50000</v>
      </c>
      <c r="G30" s="551">
        <v>50000</v>
      </c>
      <c r="H30" s="572">
        <v>50000</v>
      </c>
      <c r="I30" s="206">
        <v>5817</v>
      </c>
      <c r="J30" s="199">
        <v>40000</v>
      </c>
      <c r="K30" s="200" t="str">
        <f>IF(P30="","",J30*(1+P30))</f>
        <v/>
      </c>
      <c r="L30" s="201" t="str">
        <f>IF(Q30="","",K30*(1+Q30))</f>
        <v/>
      </c>
      <c r="M30" s="202">
        <f t="shared" si="6"/>
        <v>0.5344080444067203</v>
      </c>
      <c r="N30" s="203"/>
      <c r="O30" s="204"/>
      <c r="P30" s="204"/>
      <c r="Q30" s="204"/>
      <c r="R30" s="205"/>
      <c r="S30" s="206"/>
      <c r="T30" s="199"/>
      <c r="U30" s="199"/>
      <c r="V30" s="199"/>
      <c r="W30" s="199"/>
      <c r="X30" s="199"/>
      <c r="Y30" s="199"/>
      <c r="Z30" s="199"/>
      <c r="AA30" s="199"/>
      <c r="AB30" s="199"/>
      <c r="AC30" s="207"/>
    </row>
    <row r="31" spans="1:29" ht="12.75" customHeight="1" x14ac:dyDescent="0.25">
      <c r="A31" s="208" t="s">
        <v>289</v>
      </c>
      <c r="B31" s="209" t="s">
        <v>290</v>
      </c>
      <c r="C31" s="210">
        <v>109992</v>
      </c>
      <c r="D31" s="210">
        <v>80163</v>
      </c>
      <c r="E31" s="210">
        <v>17723</v>
      </c>
      <c r="F31" s="524">
        <v>266993</v>
      </c>
      <c r="G31" s="552">
        <v>105835</v>
      </c>
      <c r="H31" s="573">
        <v>155000</v>
      </c>
      <c r="I31" s="217">
        <v>0</v>
      </c>
      <c r="J31" s="211">
        <v>80000</v>
      </c>
      <c r="K31" s="211">
        <v>155000</v>
      </c>
      <c r="L31" s="212">
        <v>155000</v>
      </c>
      <c r="M31" s="213">
        <f t="shared" si="6"/>
        <v>-9.5853543753793291E-3</v>
      </c>
      <c r="N31" s="214"/>
      <c r="O31" s="215"/>
      <c r="P31" s="215"/>
      <c r="Q31" s="215"/>
      <c r="R31" s="216"/>
      <c r="S31" s="217"/>
      <c r="T31" s="211"/>
      <c r="U31" s="211"/>
      <c r="V31" s="211"/>
      <c r="W31" s="211"/>
      <c r="X31" s="211"/>
      <c r="Y31" s="211"/>
      <c r="Z31" s="211"/>
      <c r="AA31" s="211"/>
      <c r="AB31" s="211"/>
      <c r="AC31" s="218"/>
    </row>
    <row r="32" spans="1:29" ht="12.75" customHeight="1" x14ac:dyDescent="0.25">
      <c r="A32" s="219" t="s">
        <v>291</v>
      </c>
      <c r="B32" s="220" t="s">
        <v>292</v>
      </c>
      <c r="C32" s="221">
        <v>57593</v>
      </c>
      <c r="D32" s="221">
        <v>63840</v>
      </c>
      <c r="E32" s="221">
        <v>90802</v>
      </c>
      <c r="F32" s="525">
        <v>98514</v>
      </c>
      <c r="G32" s="553">
        <v>103368</v>
      </c>
      <c r="H32" s="574">
        <v>90000</v>
      </c>
      <c r="I32" s="228">
        <v>54267</v>
      </c>
      <c r="J32" s="222">
        <v>90000</v>
      </c>
      <c r="K32" s="222">
        <v>100000</v>
      </c>
      <c r="L32" s="223">
        <v>100000</v>
      </c>
      <c r="M32" s="224">
        <f t="shared" si="6"/>
        <v>0.15745496717175267</v>
      </c>
      <c r="N32" s="225"/>
      <c r="O32" s="226"/>
      <c r="P32" s="226"/>
      <c r="Q32" s="226"/>
      <c r="R32" s="227"/>
      <c r="S32" s="228"/>
      <c r="T32" s="222"/>
      <c r="U32" s="222"/>
      <c r="V32" s="222"/>
      <c r="W32" s="222"/>
      <c r="X32" s="222"/>
      <c r="Y32" s="222"/>
      <c r="Z32" s="222"/>
      <c r="AA32" s="222"/>
      <c r="AB32" s="222"/>
      <c r="AC32" s="229"/>
    </row>
    <row r="33" spans="1:257" ht="12.75" customHeight="1" x14ac:dyDescent="0.25">
      <c r="A33" s="230" t="s">
        <v>293</v>
      </c>
      <c r="B33" s="231" t="s">
        <v>294</v>
      </c>
      <c r="C33" s="232">
        <v>269386</v>
      </c>
      <c r="D33" s="232">
        <v>303201</v>
      </c>
      <c r="E33" s="232">
        <v>327446</v>
      </c>
      <c r="F33" s="526">
        <v>324647</v>
      </c>
      <c r="G33" s="554">
        <v>395871</v>
      </c>
      <c r="H33" s="575">
        <v>335457</v>
      </c>
      <c r="I33" s="448">
        <v>201711</v>
      </c>
      <c r="J33" s="233">
        <f>IF(O33="","",H33*(1+O33))</f>
        <v>342166.14</v>
      </c>
      <c r="K33" s="233">
        <f>IF(P33="","",J33*(1+P33))</f>
        <v>349009.46280000004</v>
      </c>
      <c r="L33" s="234">
        <f>IF(Q33="","",K33*(1+Q33))</f>
        <v>355989.65205600002</v>
      </c>
      <c r="M33" s="235">
        <f t="shared" si="6"/>
        <v>0.10101862752376967</v>
      </c>
      <c r="N33" s="236">
        <v>0.02</v>
      </c>
      <c r="O33" s="237">
        <v>0.02</v>
      </c>
      <c r="P33" s="237">
        <v>0.02</v>
      </c>
      <c r="Q33" s="237">
        <v>0.02</v>
      </c>
      <c r="R33" s="238"/>
      <c r="S33" s="239"/>
      <c r="T33" s="240"/>
      <c r="U33" s="240"/>
      <c r="V33" s="240"/>
      <c r="W33" s="240"/>
      <c r="X33" s="240"/>
      <c r="Y33" s="240"/>
      <c r="Z33" s="240"/>
      <c r="AA33" s="240"/>
      <c r="AB33" s="240"/>
      <c r="AC33" s="241"/>
    </row>
    <row r="34" spans="1:257" ht="12.75" customHeight="1" x14ac:dyDescent="0.25">
      <c r="A34" s="242" t="s">
        <v>295</v>
      </c>
      <c r="B34" s="243" t="s">
        <v>296</v>
      </c>
      <c r="C34" s="244">
        <v>44551</v>
      </c>
      <c r="D34" s="244">
        <v>47892</v>
      </c>
      <c r="E34" s="244">
        <v>59017</v>
      </c>
      <c r="F34" s="527">
        <v>62546</v>
      </c>
      <c r="G34" s="555">
        <v>63699</v>
      </c>
      <c r="H34" s="576">
        <v>65000</v>
      </c>
      <c r="I34" s="251">
        <v>0</v>
      </c>
      <c r="J34" s="245">
        <v>65000</v>
      </c>
      <c r="K34" s="245">
        <f t="shared" ref="K34:L40" si="8">IF(P34="","",J34*(1+P34))</f>
        <v>66300</v>
      </c>
      <c r="L34" s="246">
        <f t="shared" si="8"/>
        <v>67626</v>
      </c>
      <c r="M34" s="247">
        <f t="shared" si="6"/>
        <v>9.3500005187294954E-2</v>
      </c>
      <c r="N34" s="248">
        <v>0.02</v>
      </c>
      <c r="O34" s="249">
        <v>0.02</v>
      </c>
      <c r="P34" s="249">
        <v>0.02</v>
      </c>
      <c r="Q34" s="249">
        <v>0.02</v>
      </c>
      <c r="R34" s="250"/>
      <c r="S34" s="251"/>
      <c r="T34" s="252"/>
      <c r="U34" s="252"/>
      <c r="V34" s="252"/>
      <c r="W34" s="252"/>
      <c r="X34" s="252"/>
      <c r="Y34" s="252"/>
      <c r="Z34" s="252"/>
      <c r="AA34" s="252"/>
      <c r="AB34" s="252"/>
      <c r="AC34" s="253"/>
    </row>
    <row r="35" spans="1:257" ht="12.75" customHeight="1" x14ac:dyDescent="0.25">
      <c r="A35" s="439" t="s">
        <v>352</v>
      </c>
      <c r="B35" s="440" t="s">
        <v>353</v>
      </c>
      <c r="C35" s="256"/>
      <c r="D35" s="256"/>
      <c r="E35" s="256"/>
      <c r="F35" s="528"/>
      <c r="G35" s="556"/>
      <c r="H35" s="577"/>
      <c r="I35" s="439"/>
      <c r="J35" s="441">
        <v>89167</v>
      </c>
      <c r="K35" s="441"/>
      <c r="L35" s="442"/>
      <c r="M35" s="443"/>
      <c r="N35" s="260"/>
      <c r="O35" s="261"/>
      <c r="P35" s="261"/>
      <c r="Q35" s="261"/>
      <c r="R35" s="262"/>
      <c r="S35" s="444"/>
      <c r="T35" s="445"/>
      <c r="U35" s="445"/>
      <c r="V35" s="445"/>
      <c r="W35" s="445"/>
      <c r="X35" s="445"/>
      <c r="Y35" s="445"/>
      <c r="Z35" s="445"/>
      <c r="AA35" s="445"/>
      <c r="AB35" s="445"/>
      <c r="AC35" s="446"/>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37"/>
      <c r="CD35" s="337"/>
      <c r="CE35" s="337"/>
      <c r="CF35" s="337"/>
      <c r="CG35" s="337"/>
      <c r="CH35" s="337"/>
      <c r="CI35" s="337"/>
      <c r="CJ35" s="337"/>
      <c r="CK35" s="337"/>
      <c r="CL35" s="337"/>
      <c r="CM35" s="337"/>
      <c r="CN35" s="337"/>
      <c r="CO35" s="337"/>
      <c r="CP35" s="337"/>
      <c r="CQ35" s="337"/>
      <c r="CR35" s="337"/>
      <c r="CS35" s="337"/>
      <c r="CT35" s="337"/>
      <c r="CU35" s="337"/>
      <c r="CV35" s="337"/>
      <c r="CW35" s="337"/>
      <c r="CX35" s="337"/>
      <c r="CY35" s="337"/>
      <c r="CZ35" s="337"/>
      <c r="DA35" s="337"/>
      <c r="DB35" s="337"/>
      <c r="DC35" s="337"/>
      <c r="DD35" s="337"/>
      <c r="DE35" s="337"/>
      <c r="DF35" s="337"/>
      <c r="DG35" s="337"/>
      <c r="DH35" s="337"/>
      <c r="DI35" s="337"/>
      <c r="DJ35" s="337"/>
      <c r="DK35" s="337"/>
      <c r="DL35" s="337"/>
      <c r="DM35" s="337"/>
      <c r="DN35" s="337"/>
      <c r="DO35" s="337"/>
      <c r="DP35" s="337"/>
      <c r="DQ35" s="337"/>
      <c r="DR35" s="337"/>
      <c r="DS35" s="337"/>
      <c r="DT35" s="337"/>
      <c r="DU35" s="337"/>
      <c r="DV35" s="337"/>
      <c r="DW35" s="337"/>
      <c r="DX35" s="337"/>
      <c r="DY35" s="337"/>
      <c r="DZ35" s="337"/>
      <c r="EA35" s="337"/>
      <c r="EB35" s="337"/>
      <c r="EC35" s="337"/>
      <c r="ED35" s="337"/>
      <c r="EE35" s="337"/>
      <c r="EF35" s="337"/>
      <c r="EG35" s="337"/>
      <c r="EH35" s="337"/>
      <c r="EI35" s="337"/>
      <c r="EJ35" s="337"/>
      <c r="EK35" s="337"/>
      <c r="EL35" s="337"/>
      <c r="EM35" s="337"/>
      <c r="EN35" s="337"/>
      <c r="EO35" s="337"/>
      <c r="EP35" s="337"/>
      <c r="EQ35" s="337"/>
      <c r="ER35" s="337"/>
      <c r="ES35" s="337"/>
      <c r="ET35" s="337"/>
      <c r="EU35" s="337"/>
      <c r="EV35" s="337"/>
      <c r="EW35" s="337"/>
      <c r="EX35" s="337"/>
      <c r="EY35" s="337"/>
      <c r="EZ35" s="337"/>
      <c r="FA35" s="337"/>
      <c r="FB35" s="337"/>
      <c r="FC35" s="337"/>
      <c r="FD35" s="337"/>
      <c r="FE35" s="337"/>
      <c r="FF35" s="337"/>
      <c r="FG35" s="337"/>
      <c r="FH35" s="337"/>
      <c r="FI35" s="337"/>
      <c r="FJ35" s="337"/>
      <c r="FK35" s="337"/>
      <c r="FL35" s="337"/>
      <c r="FM35" s="337"/>
      <c r="FN35" s="337"/>
      <c r="FO35" s="337"/>
      <c r="FP35" s="337"/>
      <c r="FQ35" s="337"/>
      <c r="FR35" s="337"/>
      <c r="FS35" s="337"/>
      <c r="FT35" s="337"/>
      <c r="FU35" s="337"/>
      <c r="FV35" s="337"/>
      <c r="FW35" s="337"/>
      <c r="FX35" s="337"/>
      <c r="FY35" s="337"/>
      <c r="FZ35" s="337"/>
      <c r="GA35" s="337"/>
      <c r="GB35" s="337"/>
      <c r="GC35" s="337"/>
      <c r="GD35" s="337"/>
      <c r="GE35" s="337"/>
      <c r="GF35" s="337"/>
      <c r="GG35" s="337"/>
      <c r="GH35" s="337"/>
      <c r="GI35" s="337"/>
      <c r="GJ35" s="337"/>
      <c r="GK35" s="337"/>
      <c r="GL35" s="337"/>
      <c r="GM35" s="337"/>
      <c r="GN35" s="337"/>
      <c r="GO35" s="337"/>
      <c r="GP35" s="337"/>
      <c r="GQ35" s="337"/>
      <c r="GR35" s="337"/>
      <c r="GS35" s="337"/>
      <c r="GT35" s="337"/>
      <c r="GU35" s="337"/>
      <c r="GV35" s="337"/>
      <c r="GW35" s="337"/>
      <c r="GX35" s="337"/>
      <c r="GY35" s="337"/>
      <c r="GZ35" s="337"/>
      <c r="HA35" s="337"/>
      <c r="HB35" s="337"/>
      <c r="HC35" s="337"/>
      <c r="HD35" s="337"/>
      <c r="HE35" s="337"/>
      <c r="HF35" s="337"/>
      <c r="HG35" s="337"/>
      <c r="HH35" s="337"/>
      <c r="HI35" s="337"/>
      <c r="HJ35" s="337"/>
      <c r="HK35" s="337"/>
      <c r="HL35" s="337"/>
      <c r="HM35" s="337"/>
      <c r="HN35" s="337"/>
      <c r="HO35" s="337"/>
      <c r="HP35" s="337"/>
      <c r="HQ35" s="337"/>
      <c r="HR35" s="337"/>
      <c r="HS35" s="337"/>
      <c r="HT35" s="337"/>
      <c r="HU35" s="337"/>
      <c r="HV35" s="337"/>
      <c r="HW35" s="337"/>
      <c r="HX35" s="337"/>
      <c r="HY35" s="337"/>
      <c r="HZ35" s="337"/>
      <c r="IA35" s="337"/>
      <c r="IB35" s="337"/>
      <c r="IC35" s="337"/>
      <c r="ID35" s="337"/>
      <c r="IE35" s="337"/>
      <c r="IF35" s="337"/>
      <c r="IG35" s="337"/>
      <c r="IH35" s="337"/>
      <c r="II35" s="337"/>
      <c r="IJ35" s="337"/>
      <c r="IK35" s="337"/>
      <c r="IL35" s="337"/>
      <c r="IM35" s="337"/>
      <c r="IN35" s="337"/>
      <c r="IO35" s="337"/>
      <c r="IP35" s="337"/>
      <c r="IQ35" s="337"/>
      <c r="IR35" s="337"/>
      <c r="IS35" s="337"/>
      <c r="IT35" s="337"/>
      <c r="IU35" s="337"/>
      <c r="IV35" s="337"/>
      <c r="IW35" s="337"/>
    </row>
    <row r="36" spans="1:257" ht="12.75" customHeight="1" x14ac:dyDescent="0.25">
      <c r="A36" s="254" t="s">
        <v>297</v>
      </c>
      <c r="B36" s="255" t="s">
        <v>298</v>
      </c>
      <c r="C36" s="256">
        <v>79205</v>
      </c>
      <c r="D36" s="256">
        <v>87288</v>
      </c>
      <c r="E36" s="256">
        <v>61151</v>
      </c>
      <c r="F36" s="528">
        <v>73174</v>
      </c>
      <c r="G36" s="556">
        <v>68862</v>
      </c>
      <c r="H36" s="578">
        <v>74544</v>
      </c>
      <c r="I36" s="449">
        <v>0</v>
      </c>
      <c r="J36" s="257">
        <f>IF(O36="","",H36*(1+O36))</f>
        <v>79016.639999999999</v>
      </c>
      <c r="K36" s="257">
        <f t="shared" si="8"/>
        <v>83757.638400000011</v>
      </c>
      <c r="L36" s="258">
        <f t="shared" si="8"/>
        <v>88783.096704000011</v>
      </c>
      <c r="M36" s="259">
        <f t="shared" si="6"/>
        <v>-3.4378874714653618E-2</v>
      </c>
      <c r="N36" s="260">
        <v>0.06</v>
      </c>
      <c r="O36" s="261">
        <v>0.06</v>
      </c>
      <c r="P36" s="261">
        <v>0.06</v>
      </c>
      <c r="Q36" s="261">
        <v>0.06</v>
      </c>
      <c r="R36" s="262"/>
      <c r="S36" s="263"/>
      <c r="T36" s="264"/>
      <c r="U36" s="264"/>
      <c r="V36" s="264"/>
      <c r="W36" s="264"/>
      <c r="X36" s="264"/>
      <c r="Y36" s="264"/>
      <c r="Z36" s="264"/>
      <c r="AA36" s="264"/>
      <c r="AB36" s="264"/>
      <c r="AC36" s="265"/>
    </row>
    <row r="37" spans="1:257" ht="12.75" customHeight="1" x14ac:dyDescent="0.25">
      <c r="A37" s="141" t="s">
        <v>299</v>
      </c>
      <c r="B37" s="49" t="s">
        <v>300</v>
      </c>
      <c r="C37" s="42">
        <v>38469</v>
      </c>
      <c r="D37" s="42">
        <v>43436</v>
      </c>
      <c r="E37" s="42">
        <v>44085</v>
      </c>
      <c r="F37" s="500">
        <v>47264</v>
      </c>
      <c r="G37" s="395">
        <v>41814</v>
      </c>
      <c r="H37" s="416">
        <v>49583</v>
      </c>
      <c r="I37" s="342">
        <v>24915</v>
      </c>
      <c r="J37" s="73">
        <v>50000</v>
      </c>
      <c r="K37" s="73">
        <f t="shared" si="8"/>
        <v>52500</v>
      </c>
      <c r="L37" s="74">
        <f t="shared" si="8"/>
        <v>55125</v>
      </c>
      <c r="M37" s="45">
        <f t="shared" si="6"/>
        <v>2.1063388917230252E-2</v>
      </c>
      <c r="N37" s="146">
        <v>0.05</v>
      </c>
      <c r="O37" s="147">
        <v>0.05</v>
      </c>
      <c r="P37" s="147">
        <v>0.05</v>
      </c>
      <c r="Q37" s="147">
        <v>0.05</v>
      </c>
      <c r="R37" s="75"/>
      <c r="S37" s="142"/>
      <c r="T37" s="26"/>
      <c r="U37" s="26"/>
      <c r="V37" s="26"/>
      <c r="W37" s="26"/>
      <c r="X37" s="26"/>
      <c r="Y37" s="26"/>
      <c r="Z37" s="26"/>
      <c r="AA37" s="26"/>
      <c r="AB37" s="26"/>
      <c r="AC37" s="128"/>
    </row>
    <row r="38" spans="1:257" ht="12.75" customHeight="1" x14ac:dyDescent="0.25">
      <c r="A38" s="141" t="s">
        <v>301</v>
      </c>
      <c r="B38" s="49" t="s">
        <v>302</v>
      </c>
      <c r="C38" s="42">
        <v>32835</v>
      </c>
      <c r="D38" s="42">
        <v>31029</v>
      </c>
      <c r="E38" s="42">
        <v>30695</v>
      </c>
      <c r="F38" s="500">
        <v>36205</v>
      </c>
      <c r="G38" s="395">
        <v>33564</v>
      </c>
      <c r="H38" s="416">
        <v>36000</v>
      </c>
      <c r="I38" s="342">
        <v>35652</v>
      </c>
      <c r="J38" s="73">
        <v>32465</v>
      </c>
      <c r="K38" s="73">
        <f t="shared" si="8"/>
        <v>32789.65</v>
      </c>
      <c r="L38" s="74">
        <f t="shared" si="8"/>
        <v>33117.546500000004</v>
      </c>
      <c r="M38" s="45">
        <f t="shared" si="6"/>
        <v>5.5048574421183716E-3</v>
      </c>
      <c r="N38" s="146">
        <v>0.01</v>
      </c>
      <c r="O38" s="147">
        <v>0.01</v>
      </c>
      <c r="P38" s="147">
        <v>0.01</v>
      </c>
      <c r="Q38" s="147">
        <v>0.01</v>
      </c>
      <c r="R38" s="75"/>
      <c r="S38" s="142"/>
      <c r="T38" s="26"/>
      <c r="U38" s="26"/>
      <c r="V38" s="26"/>
      <c r="W38" s="26"/>
      <c r="X38" s="26"/>
      <c r="Y38" s="26"/>
      <c r="Z38" s="26"/>
      <c r="AA38" s="26"/>
      <c r="AB38" s="26"/>
      <c r="AC38" s="128"/>
    </row>
    <row r="39" spans="1:257" ht="12.75" customHeight="1" x14ac:dyDescent="0.25">
      <c r="A39" s="141" t="s">
        <v>303</v>
      </c>
      <c r="B39" s="49" t="s">
        <v>304</v>
      </c>
      <c r="C39" s="42"/>
      <c r="D39" s="42"/>
      <c r="E39" s="42"/>
      <c r="F39" s="500">
        <v>5000</v>
      </c>
      <c r="G39" s="395">
        <v>5000</v>
      </c>
      <c r="H39" s="416">
        <f>IF(N39="","",G39*(1+N39))</f>
        <v>5100</v>
      </c>
      <c r="I39" s="342">
        <v>0</v>
      </c>
      <c r="J39" s="73">
        <f>IF(O39="","",H39*(1+O39))</f>
        <v>5202</v>
      </c>
      <c r="K39" s="73">
        <f t="shared" si="8"/>
        <v>5306.04</v>
      </c>
      <c r="L39" s="74">
        <f t="shared" si="8"/>
        <v>5412.1607999999997</v>
      </c>
      <c r="M39" s="51" t="str">
        <f t="shared" si="6"/>
        <v/>
      </c>
      <c r="N39" s="146">
        <v>0.02</v>
      </c>
      <c r="O39" s="147">
        <v>0.02</v>
      </c>
      <c r="P39" s="147">
        <v>0.02</v>
      </c>
      <c r="Q39" s="147">
        <v>0.02</v>
      </c>
      <c r="R39" s="75"/>
      <c r="S39" s="142"/>
      <c r="T39" s="26"/>
      <c r="U39" s="26"/>
      <c r="V39" s="26"/>
      <c r="W39" s="26"/>
      <c r="X39" s="26"/>
      <c r="Y39" s="26"/>
      <c r="Z39" s="26"/>
      <c r="AA39" s="26"/>
      <c r="AB39" s="26"/>
      <c r="AC39" s="128"/>
    </row>
    <row r="40" spans="1:257" ht="12.75" customHeight="1" x14ac:dyDescent="0.25">
      <c r="A40" s="141" t="s">
        <v>305</v>
      </c>
      <c r="B40" s="49" t="s">
        <v>306</v>
      </c>
      <c r="C40" s="42"/>
      <c r="D40" s="42"/>
      <c r="E40" s="42"/>
      <c r="F40" s="500"/>
      <c r="G40" s="395">
        <v>0</v>
      </c>
      <c r="H40" s="413" t="s">
        <v>196</v>
      </c>
      <c r="I40" s="142">
        <v>0</v>
      </c>
      <c r="J40" s="367">
        <v>1000</v>
      </c>
      <c r="K40" s="40" t="str">
        <f t="shared" si="8"/>
        <v/>
      </c>
      <c r="L40" s="56" t="str">
        <f t="shared" si="8"/>
        <v/>
      </c>
      <c r="M40" s="51" t="str">
        <f t="shared" si="6"/>
        <v/>
      </c>
      <c r="N40" s="146"/>
      <c r="O40" s="147"/>
      <c r="P40" s="147"/>
      <c r="Q40" s="147"/>
      <c r="R40" s="75"/>
      <c r="S40" s="142"/>
      <c r="T40" s="26"/>
      <c r="U40" s="26"/>
      <c r="V40" s="26"/>
      <c r="W40" s="26"/>
      <c r="X40" s="26"/>
      <c r="Y40" s="26"/>
      <c r="Z40" s="26"/>
      <c r="AA40" s="26"/>
      <c r="AB40" s="26"/>
      <c r="AC40" s="128"/>
    </row>
    <row r="41" spans="1:257" s="382" customFormat="1" ht="12.75" customHeight="1" x14ac:dyDescent="0.25">
      <c r="A41" s="455" t="s">
        <v>307</v>
      </c>
      <c r="B41" s="456" t="s">
        <v>308</v>
      </c>
      <c r="C41" s="457">
        <v>135370</v>
      </c>
      <c r="D41" s="457">
        <v>146604</v>
      </c>
      <c r="E41" s="457">
        <v>156417</v>
      </c>
      <c r="F41" s="529">
        <v>154000</v>
      </c>
      <c r="G41" s="557">
        <v>154000</v>
      </c>
      <c r="H41" s="579">
        <v>150000</v>
      </c>
      <c r="I41" s="479">
        <v>100173</v>
      </c>
      <c r="J41" s="459">
        <v>161700</v>
      </c>
      <c r="K41" s="460">
        <f t="shared" ref="K41:L44" si="9">IF(P41="","",J41*(1+P41))</f>
        <v>169785</v>
      </c>
      <c r="L41" s="461">
        <f t="shared" si="9"/>
        <v>178274.25</v>
      </c>
      <c r="M41" s="462">
        <f t="shared" si="6"/>
        <v>3.2760390301379116E-2</v>
      </c>
      <c r="N41" s="463"/>
      <c r="O41" s="464">
        <v>0.05</v>
      </c>
      <c r="P41" s="464">
        <v>0.05</v>
      </c>
      <c r="Q41" s="464">
        <v>0.05</v>
      </c>
      <c r="R41" s="465"/>
      <c r="S41" s="458"/>
      <c r="T41" s="459"/>
      <c r="U41" s="459"/>
      <c r="V41" s="459"/>
      <c r="W41" s="459"/>
      <c r="X41" s="459"/>
      <c r="Y41" s="459"/>
      <c r="Z41" s="459"/>
      <c r="AA41" s="459"/>
      <c r="AB41" s="459"/>
      <c r="AC41" s="466"/>
      <c r="AD41" s="381"/>
      <c r="AE41" s="381"/>
      <c r="AF41" s="381"/>
      <c r="AG41" s="381"/>
      <c r="AH41" s="381"/>
      <c r="AI41" s="381"/>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81"/>
      <c r="CJ41" s="381"/>
      <c r="CK41" s="381"/>
      <c r="CL41" s="381"/>
      <c r="CM41" s="381"/>
      <c r="CN41" s="381"/>
      <c r="CO41" s="381"/>
      <c r="CP41" s="381"/>
      <c r="CQ41" s="381"/>
      <c r="CR41" s="381"/>
      <c r="CS41" s="381"/>
      <c r="CT41" s="381"/>
      <c r="CU41" s="381"/>
      <c r="CV41" s="381"/>
      <c r="CW41" s="381"/>
      <c r="CX41" s="381"/>
      <c r="CY41" s="381"/>
      <c r="CZ41" s="381"/>
      <c r="DA41" s="381"/>
      <c r="DB41" s="381"/>
      <c r="DC41" s="381"/>
      <c r="DD41" s="381"/>
      <c r="DE41" s="381"/>
      <c r="DF41" s="381"/>
      <c r="DG41" s="381"/>
      <c r="DH41" s="381"/>
      <c r="DI41" s="381"/>
      <c r="DJ41" s="381"/>
      <c r="DK41" s="381"/>
      <c r="DL41" s="381"/>
      <c r="DM41" s="381"/>
      <c r="DN41" s="381"/>
      <c r="DO41" s="381"/>
      <c r="DP41" s="381"/>
      <c r="DQ41" s="381"/>
      <c r="DR41" s="381"/>
      <c r="DS41" s="381"/>
      <c r="DT41" s="381"/>
      <c r="DU41" s="381"/>
      <c r="DV41" s="381"/>
      <c r="DW41" s="381"/>
      <c r="DX41" s="381"/>
      <c r="DY41" s="381"/>
      <c r="DZ41" s="381"/>
      <c r="EA41" s="381"/>
      <c r="EB41" s="381"/>
      <c r="EC41" s="381"/>
      <c r="ED41" s="381"/>
      <c r="EE41" s="381"/>
      <c r="EF41" s="381"/>
      <c r="EG41" s="381"/>
      <c r="EH41" s="381"/>
      <c r="EI41" s="381"/>
      <c r="EJ41" s="381"/>
      <c r="EK41" s="381"/>
      <c r="EL41" s="381"/>
      <c r="EM41" s="381"/>
      <c r="EN41" s="381"/>
      <c r="EO41" s="381"/>
      <c r="EP41" s="381"/>
      <c r="EQ41" s="381"/>
      <c r="ER41" s="381"/>
      <c r="ES41" s="381"/>
      <c r="ET41" s="381"/>
      <c r="EU41" s="381"/>
      <c r="EV41" s="381"/>
      <c r="EW41" s="381"/>
      <c r="EX41" s="381"/>
      <c r="EY41" s="381"/>
      <c r="EZ41" s="381"/>
      <c r="FA41" s="381"/>
      <c r="FB41" s="381"/>
      <c r="FC41" s="381"/>
      <c r="FD41" s="381"/>
      <c r="FE41" s="381"/>
      <c r="FF41" s="381"/>
      <c r="FG41" s="381"/>
      <c r="FH41" s="381"/>
      <c r="FI41" s="381"/>
      <c r="FJ41" s="381"/>
      <c r="FK41" s="381"/>
      <c r="FL41" s="381"/>
      <c r="FM41" s="381"/>
      <c r="FN41" s="381"/>
      <c r="FO41" s="381"/>
      <c r="FP41" s="381"/>
      <c r="FQ41" s="381"/>
      <c r="FR41" s="381"/>
      <c r="FS41" s="381"/>
      <c r="FT41" s="381"/>
      <c r="FU41" s="381"/>
      <c r="FV41" s="381"/>
      <c r="FW41" s="381"/>
      <c r="FX41" s="381"/>
      <c r="FY41" s="381"/>
      <c r="FZ41" s="381"/>
      <c r="GA41" s="381"/>
      <c r="GB41" s="381"/>
      <c r="GC41" s="381"/>
      <c r="GD41" s="381"/>
      <c r="GE41" s="381"/>
      <c r="GF41" s="381"/>
      <c r="GG41" s="381"/>
      <c r="GH41" s="381"/>
      <c r="GI41" s="381"/>
      <c r="GJ41" s="381"/>
      <c r="GK41" s="381"/>
      <c r="GL41" s="381"/>
      <c r="GM41" s="381"/>
      <c r="GN41" s="381"/>
      <c r="GO41" s="381"/>
      <c r="GP41" s="381"/>
      <c r="GQ41" s="381"/>
      <c r="GR41" s="381"/>
      <c r="GS41" s="381"/>
      <c r="GT41" s="381"/>
      <c r="GU41" s="381"/>
      <c r="GV41" s="381"/>
      <c r="GW41" s="381"/>
      <c r="GX41" s="381"/>
      <c r="GY41" s="381"/>
      <c r="GZ41" s="381"/>
      <c r="HA41" s="381"/>
      <c r="HB41" s="381"/>
      <c r="HC41" s="381"/>
      <c r="HD41" s="381"/>
      <c r="HE41" s="381"/>
      <c r="HF41" s="381"/>
      <c r="HG41" s="381"/>
      <c r="HH41" s="381"/>
      <c r="HI41" s="381"/>
      <c r="HJ41" s="381"/>
      <c r="HK41" s="381"/>
      <c r="HL41" s="381"/>
      <c r="HM41" s="381"/>
      <c r="HN41" s="381"/>
      <c r="HO41" s="381"/>
      <c r="HP41" s="381"/>
      <c r="HQ41" s="381"/>
      <c r="HR41" s="381"/>
      <c r="HS41" s="381"/>
      <c r="HT41" s="381"/>
      <c r="HU41" s="381"/>
      <c r="HV41" s="381"/>
      <c r="HW41" s="381"/>
      <c r="HX41" s="381"/>
      <c r="HY41" s="381"/>
      <c r="HZ41" s="381"/>
      <c r="IA41" s="381"/>
      <c r="IB41" s="381"/>
      <c r="IC41" s="381"/>
      <c r="ID41" s="381"/>
      <c r="IE41" s="381"/>
      <c r="IF41" s="381"/>
      <c r="IG41" s="381"/>
      <c r="IH41" s="381"/>
      <c r="II41" s="381"/>
      <c r="IJ41" s="381"/>
      <c r="IK41" s="381"/>
      <c r="IL41" s="381"/>
      <c r="IM41" s="381"/>
      <c r="IN41" s="381"/>
      <c r="IO41" s="381"/>
      <c r="IP41" s="381"/>
      <c r="IQ41" s="381"/>
      <c r="IR41" s="381"/>
      <c r="IS41" s="381"/>
      <c r="IT41" s="381"/>
      <c r="IU41" s="381"/>
      <c r="IV41" s="381"/>
      <c r="IW41" s="381"/>
    </row>
    <row r="42" spans="1:257" ht="12.75" customHeight="1" x14ac:dyDescent="0.25">
      <c r="A42" s="266" t="s">
        <v>309</v>
      </c>
      <c r="B42" s="267" t="s">
        <v>234</v>
      </c>
      <c r="C42" s="268">
        <v>28592</v>
      </c>
      <c r="D42" s="268">
        <v>24124</v>
      </c>
      <c r="E42" s="268">
        <v>11479</v>
      </c>
      <c r="F42" s="530">
        <v>37500</v>
      </c>
      <c r="G42" s="558">
        <v>37500</v>
      </c>
      <c r="H42" s="580">
        <v>37825</v>
      </c>
      <c r="I42" s="450">
        <v>406</v>
      </c>
      <c r="J42" s="269">
        <f>IF(O42="","",H42*(1+O42))</f>
        <v>39716.25</v>
      </c>
      <c r="K42" s="269">
        <f t="shared" si="9"/>
        <v>41702.0625</v>
      </c>
      <c r="L42" s="270">
        <f t="shared" si="9"/>
        <v>43787.165625000001</v>
      </c>
      <c r="M42" s="271">
        <f t="shared" si="6"/>
        <v>7.0154995552536237E-2</v>
      </c>
      <c r="N42" s="272">
        <v>0.05</v>
      </c>
      <c r="O42" s="273">
        <v>0.05</v>
      </c>
      <c r="P42" s="273">
        <v>0.05</v>
      </c>
      <c r="Q42" s="273">
        <v>0.05</v>
      </c>
      <c r="R42" s="274"/>
      <c r="S42" s="275"/>
      <c r="T42" s="276"/>
      <c r="U42" s="276"/>
      <c r="V42" s="276"/>
      <c r="W42" s="276"/>
      <c r="X42" s="276"/>
      <c r="Y42" s="276"/>
      <c r="Z42" s="276"/>
      <c r="AA42" s="276"/>
      <c r="AB42" s="276"/>
      <c r="AC42" s="277"/>
    </row>
    <row r="43" spans="1:257" ht="12.75" customHeight="1" x14ac:dyDescent="0.25">
      <c r="A43" s="278"/>
      <c r="B43" s="279"/>
      <c r="C43" s="280"/>
      <c r="D43" s="280"/>
      <c r="E43" s="280"/>
      <c r="F43" s="531"/>
      <c r="G43" s="559"/>
      <c r="H43" s="581" t="str">
        <f>IF(N43="","",G43*(1+N43))</f>
        <v/>
      </c>
      <c r="I43" s="451"/>
      <c r="J43" s="281" t="str">
        <f>IF(O43="","",H43*(1+O43))</f>
        <v/>
      </c>
      <c r="K43" s="281" t="str">
        <f t="shared" si="9"/>
        <v/>
      </c>
      <c r="L43" s="282" t="str">
        <f t="shared" si="9"/>
        <v/>
      </c>
      <c r="M43" s="283" t="str">
        <f t="shared" si="6"/>
        <v/>
      </c>
      <c r="N43" s="284"/>
      <c r="O43" s="285"/>
      <c r="P43" s="285"/>
      <c r="Q43" s="285"/>
      <c r="R43" s="286"/>
      <c r="S43" s="287"/>
      <c r="T43" s="288"/>
      <c r="U43" s="288"/>
      <c r="V43" s="288"/>
      <c r="W43" s="288"/>
      <c r="X43" s="288"/>
      <c r="Y43" s="288"/>
      <c r="Z43" s="288"/>
      <c r="AA43" s="288"/>
      <c r="AB43" s="288"/>
      <c r="AC43" s="289"/>
    </row>
    <row r="44" spans="1:257" ht="12.75" customHeight="1" x14ac:dyDescent="0.25">
      <c r="A44" s="136"/>
      <c r="B44" s="49" t="s">
        <v>235</v>
      </c>
      <c r="C44" s="290"/>
      <c r="D44" s="290"/>
      <c r="E44" s="290"/>
      <c r="F44" s="532"/>
      <c r="G44" s="560"/>
      <c r="H44" s="413" t="str">
        <f>IF(N44="","",G44*(1+N44))</f>
        <v/>
      </c>
      <c r="I44" s="340"/>
      <c r="J44" s="40" t="str">
        <f>IF(O44="","",H44*(1+O44))</f>
        <v/>
      </c>
      <c r="K44" s="40" t="str">
        <f t="shared" si="9"/>
        <v/>
      </c>
      <c r="L44" s="56" t="str">
        <f t="shared" si="9"/>
        <v/>
      </c>
      <c r="M44" s="51" t="str">
        <f t="shared" si="6"/>
        <v/>
      </c>
      <c r="N44" s="146"/>
      <c r="O44" s="147"/>
      <c r="P44" s="147"/>
      <c r="Q44" s="147"/>
      <c r="R44" s="75"/>
      <c r="S44" s="76"/>
      <c r="T44" s="26"/>
      <c r="U44" s="26"/>
      <c r="V44" s="26"/>
      <c r="W44" s="26"/>
      <c r="X44" s="26"/>
      <c r="Y44" s="26"/>
      <c r="Z44" s="26"/>
      <c r="AA44" s="26"/>
      <c r="AB44" s="26"/>
      <c r="AC44" s="128"/>
    </row>
    <row r="45" spans="1:257" ht="12.75" customHeight="1" x14ac:dyDescent="0.25">
      <c r="A45" s="143"/>
      <c r="B45" s="291" t="s">
        <v>236</v>
      </c>
      <c r="C45" s="87">
        <f t="shared" ref="C45:L45" si="10">SUM(C23:C44)</f>
        <v>1348591</v>
      </c>
      <c r="D45" s="87">
        <f t="shared" si="10"/>
        <v>1431737</v>
      </c>
      <c r="E45" s="87">
        <f t="shared" si="10"/>
        <v>1438961</v>
      </c>
      <c r="F45" s="533">
        <f t="shared" si="10"/>
        <v>1926843</v>
      </c>
      <c r="G45" s="400">
        <f t="shared" si="10"/>
        <v>1863613</v>
      </c>
      <c r="H45" s="414">
        <f t="shared" si="10"/>
        <v>1830171</v>
      </c>
      <c r="I45" s="341"/>
      <c r="J45" s="58">
        <f t="shared" si="10"/>
        <v>1764768.2699999998</v>
      </c>
      <c r="K45" s="58">
        <f t="shared" si="10"/>
        <v>1684581.7985</v>
      </c>
      <c r="L45" s="58">
        <f t="shared" si="10"/>
        <v>1619782.2553809998</v>
      </c>
      <c r="M45" s="106">
        <f>IF(AND(G45&gt;0,C45&gt;0),(G45/C45)^(1/4)-1,IF(AND(G45&lt;=0,C45&gt;0),(F45/C45)^(1/3)-1,""))</f>
        <v>8.4223630829384222E-2</v>
      </c>
      <c r="N45" s="117">
        <f>IF(G45&lt;=0,"",(H45-G45)/G45)</f>
        <v>-1.794471277030156E-2</v>
      </c>
      <c r="O45" s="117">
        <f>IF(H45&lt;=0,"",(J45-H45)/H45)</f>
        <v>-3.573585746905629E-2</v>
      </c>
      <c r="P45" s="117">
        <f>IF(J45&lt;=0,"",(K45-J45)/J45)</f>
        <v>-4.5437394168470494E-2</v>
      </c>
      <c r="Q45" s="117">
        <f>IF(K45&lt;=0,"",(L45-K45)/K45)</f>
        <v>-3.8466249116961636E-2</v>
      </c>
      <c r="R45" s="83"/>
      <c r="S45" s="26"/>
      <c r="T45" s="26"/>
      <c r="U45" s="26"/>
      <c r="V45" s="26"/>
      <c r="W45" s="26"/>
      <c r="X45" s="26"/>
      <c r="Y45" s="26"/>
      <c r="Z45" s="26"/>
      <c r="AA45" s="26"/>
      <c r="AB45" s="26"/>
      <c r="AC45" s="128"/>
    </row>
    <row r="46" spans="1:257" ht="12.75" customHeight="1" x14ac:dyDescent="0.25">
      <c r="A46" s="136"/>
      <c r="B46" s="84"/>
      <c r="C46" s="292"/>
      <c r="D46" s="292"/>
      <c r="E46" s="292"/>
      <c r="F46" s="534"/>
      <c r="G46" s="561"/>
      <c r="H46" s="582"/>
      <c r="I46" s="434"/>
      <c r="J46" s="292"/>
      <c r="K46" s="292"/>
      <c r="L46" s="292"/>
      <c r="M46" s="292"/>
      <c r="N46" s="108"/>
      <c r="O46" s="292"/>
      <c r="P46" s="292"/>
      <c r="Q46" s="292"/>
      <c r="R46" s="292"/>
      <c r="S46" s="26"/>
      <c r="T46" s="26"/>
      <c r="U46" s="26"/>
      <c r="V46" s="26"/>
      <c r="W46" s="26"/>
      <c r="X46" s="26"/>
      <c r="Y46" s="26"/>
      <c r="Z46" s="26"/>
      <c r="AA46" s="26"/>
      <c r="AB46" s="26"/>
      <c r="AC46" s="128"/>
    </row>
    <row r="47" spans="1:257" ht="12.75" customHeight="1" x14ac:dyDescent="0.25">
      <c r="A47" s="669" t="s">
        <v>237</v>
      </c>
      <c r="B47" s="670"/>
      <c r="C47" s="58">
        <f t="shared" ref="C47:H47" si="11">C21-C45</f>
        <v>122942</v>
      </c>
      <c r="D47" s="58">
        <f t="shared" si="11"/>
        <v>83251</v>
      </c>
      <c r="E47" s="58">
        <f t="shared" si="11"/>
        <v>56824</v>
      </c>
      <c r="F47" s="507">
        <f t="shared" si="11"/>
        <v>-112863</v>
      </c>
      <c r="G47" s="400">
        <f t="shared" si="11"/>
        <v>-269173</v>
      </c>
      <c r="H47" s="474">
        <f t="shared" si="11"/>
        <v>-271738.14000000013</v>
      </c>
      <c r="I47" s="452"/>
      <c r="J47" s="58">
        <f>J21-J45</f>
        <v>-273916.18999999971</v>
      </c>
      <c r="K47" s="58">
        <f>K21-K45</f>
        <v>-173778.10690000001</v>
      </c>
      <c r="L47" s="58">
        <f>L21-L45</f>
        <v>-93878.40444899979</v>
      </c>
      <c r="M47" s="68"/>
      <c r="N47" s="68"/>
      <c r="O47" s="68"/>
      <c r="P47" s="68"/>
      <c r="Q47" s="68"/>
      <c r="R47" s="68"/>
      <c r="S47" s="68"/>
      <c r="T47" s="26"/>
      <c r="U47" s="26"/>
      <c r="V47" s="26"/>
      <c r="W47" s="26"/>
      <c r="X47" s="26"/>
      <c r="Y47" s="26"/>
      <c r="Z47" s="26"/>
      <c r="AA47" s="26"/>
      <c r="AB47" s="26"/>
      <c r="AC47" s="128"/>
    </row>
    <row r="48" spans="1:257" ht="12.75" customHeight="1" x14ac:dyDescent="0.25">
      <c r="A48" s="294"/>
      <c r="B48" s="293"/>
      <c r="C48" s="84"/>
      <c r="D48" s="84"/>
      <c r="E48" s="84"/>
      <c r="F48" s="535"/>
      <c r="G48" s="562"/>
      <c r="H48" s="583"/>
      <c r="I48" s="435"/>
      <c r="J48" s="84"/>
      <c r="K48" s="84"/>
      <c r="L48" s="84"/>
      <c r="M48" s="68"/>
      <c r="N48" s="68"/>
      <c r="O48" s="68"/>
      <c r="P48" s="68"/>
      <c r="Q48" s="68"/>
      <c r="R48" s="68"/>
      <c r="S48" s="68"/>
      <c r="T48" s="26"/>
      <c r="U48" s="26"/>
      <c r="V48" s="26"/>
      <c r="W48" s="26"/>
      <c r="X48" s="26"/>
      <c r="Y48" s="26"/>
      <c r="Z48" s="26"/>
      <c r="AA48" s="26"/>
      <c r="AB48" s="26"/>
      <c r="AC48" s="128"/>
    </row>
    <row r="49" spans="1:29" ht="12.75" customHeight="1" x14ac:dyDescent="0.25">
      <c r="A49" s="139" t="s">
        <v>238</v>
      </c>
      <c r="B49" s="68"/>
      <c r="C49" s="71"/>
      <c r="D49" s="71"/>
      <c r="E49" s="71"/>
      <c r="F49" s="509"/>
      <c r="G49" s="402"/>
      <c r="H49" s="415"/>
      <c r="I49" s="76"/>
      <c r="J49" s="68"/>
      <c r="K49" s="68"/>
      <c r="L49" s="68"/>
      <c r="M49" s="68"/>
      <c r="N49" s="26"/>
      <c r="O49" s="26"/>
      <c r="P49" s="26"/>
      <c r="Q49" s="26"/>
      <c r="R49" s="26"/>
      <c r="S49" s="26"/>
      <c r="T49" s="26"/>
      <c r="U49" s="26"/>
      <c r="V49" s="26"/>
      <c r="W49" s="26"/>
      <c r="X49" s="26"/>
      <c r="Y49" s="26"/>
      <c r="Z49" s="26"/>
      <c r="AA49" s="26"/>
      <c r="AB49" s="26"/>
      <c r="AC49" s="128"/>
    </row>
    <row r="50" spans="1:29" ht="13.65" customHeight="1" x14ac:dyDescent="0.25">
      <c r="A50" s="136"/>
      <c r="B50" s="88" t="s">
        <v>239</v>
      </c>
      <c r="C50" s="42"/>
      <c r="D50" s="42"/>
      <c r="E50" s="42"/>
      <c r="F50" s="500">
        <v>1007830</v>
      </c>
      <c r="G50" s="395"/>
      <c r="H50" s="416">
        <f>G51</f>
        <v>0</v>
      </c>
      <c r="I50" s="342"/>
      <c r="J50" s="73">
        <f>H51</f>
        <v>0</v>
      </c>
      <c r="K50" s="73">
        <f>J51</f>
        <v>0</v>
      </c>
      <c r="L50" s="73">
        <f>K51</f>
        <v>-173778.10690000001</v>
      </c>
      <c r="M50" s="26"/>
      <c r="N50" s="26"/>
      <c r="O50" s="26"/>
      <c r="P50" s="26"/>
      <c r="Q50" s="26"/>
      <c r="R50" s="26"/>
      <c r="S50" s="26"/>
      <c r="T50" s="26"/>
      <c r="U50" s="26"/>
      <c r="V50" s="26"/>
      <c r="W50" s="26"/>
      <c r="X50" s="26"/>
      <c r="Y50" s="26"/>
      <c r="Z50" s="26"/>
      <c r="AA50" s="26"/>
      <c r="AB50" s="26"/>
      <c r="AC50" s="128"/>
    </row>
    <row r="51" spans="1:29" ht="13.65" customHeight="1" x14ac:dyDescent="0.25">
      <c r="A51" s="134"/>
      <c r="B51" s="88" t="s">
        <v>240</v>
      </c>
      <c r="C51" s="42"/>
      <c r="D51" s="42"/>
      <c r="E51" s="42"/>
      <c r="F51" s="500">
        <v>699338</v>
      </c>
      <c r="G51" s="395"/>
      <c r="H51" s="584"/>
      <c r="I51" s="436"/>
      <c r="J51" s="295"/>
      <c r="K51" s="295">
        <f>K47+K50</f>
        <v>-173778.10690000001</v>
      </c>
      <c r="L51" s="295">
        <f>L47+L50</f>
        <v>-267656.5113489998</v>
      </c>
      <c r="M51" s="68"/>
      <c r="N51" s="26"/>
      <c r="O51" s="26"/>
      <c r="P51" s="26"/>
      <c r="Q51" s="26"/>
      <c r="R51" s="26"/>
      <c r="S51" s="26"/>
      <c r="T51" s="26"/>
      <c r="U51" s="26"/>
      <c r="V51" s="26"/>
      <c r="W51" s="26"/>
      <c r="X51" s="26"/>
      <c r="Y51" s="26"/>
      <c r="Z51" s="26"/>
      <c r="AA51" s="26"/>
      <c r="AB51" s="26"/>
      <c r="AC51" s="128"/>
    </row>
    <row r="52" spans="1:29" ht="12.75" customHeight="1" x14ac:dyDescent="0.25">
      <c r="A52" s="296"/>
      <c r="B52" s="49" t="s">
        <v>241</v>
      </c>
      <c r="C52" s="42"/>
      <c r="D52" s="42"/>
      <c r="E52" s="42"/>
      <c r="F52" s="500"/>
      <c r="G52" s="395"/>
      <c r="H52" s="585"/>
      <c r="I52" s="619"/>
      <c r="J52" s="619"/>
      <c r="K52" s="297"/>
      <c r="L52" s="297"/>
      <c r="M52" s="298"/>
      <c r="N52" s="26"/>
      <c r="O52" s="26"/>
      <c r="P52" s="26"/>
      <c r="Q52" s="26"/>
      <c r="R52" s="26"/>
      <c r="S52" s="26"/>
      <c r="T52" s="26"/>
      <c r="U52" s="26"/>
      <c r="V52" s="26"/>
      <c r="W52" s="26"/>
      <c r="X52" s="26"/>
      <c r="Y52" s="26"/>
      <c r="Z52" s="26"/>
      <c r="AA52" s="26"/>
      <c r="AB52" s="26"/>
      <c r="AC52" s="128"/>
    </row>
    <row r="53" spans="1:29" ht="13.65" customHeight="1" x14ac:dyDescent="0.25">
      <c r="A53" s="136"/>
      <c r="B53" s="93" t="s">
        <v>242</v>
      </c>
      <c r="C53" s="299">
        <v>658214</v>
      </c>
      <c r="D53" s="299">
        <v>899015</v>
      </c>
      <c r="E53" s="299">
        <v>1007817</v>
      </c>
      <c r="F53" s="536">
        <v>972542</v>
      </c>
      <c r="G53" s="563">
        <v>900000</v>
      </c>
      <c r="H53" s="586"/>
      <c r="I53" s="437"/>
      <c r="J53" s="300"/>
      <c r="K53" s="300">
        <f>IF(AND(E45&gt;0,F45&gt;0,G45&gt;0,H45&gt;0),K51-K52,0)</f>
        <v>-173778.10690000001</v>
      </c>
      <c r="L53" s="300">
        <f>IF(AND(F45&gt;0,G45&gt;0,H45&gt;0,J45&gt;0),L51-L52,0)</f>
        <v>-267656.5113489998</v>
      </c>
      <c r="M53" s="26"/>
      <c r="N53" s="26"/>
      <c r="O53" s="26"/>
      <c r="P53" s="26"/>
      <c r="Q53" s="26"/>
      <c r="R53" s="26"/>
      <c r="S53" s="26"/>
      <c r="T53" s="26"/>
      <c r="U53" s="26"/>
      <c r="V53" s="26"/>
      <c r="W53" s="26"/>
      <c r="X53" s="26"/>
      <c r="Y53" s="26"/>
      <c r="Z53" s="26"/>
      <c r="AA53" s="26"/>
      <c r="AB53" s="26"/>
      <c r="AC53" s="128"/>
    </row>
    <row r="54" spans="1:29" ht="13.5" customHeight="1" x14ac:dyDescent="0.25">
      <c r="A54" s="136"/>
      <c r="B54" s="40" t="s">
        <v>243</v>
      </c>
      <c r="C54" s="301">
        <f t="shared" ref="C54:L54" si="12">IF(C45&gt;0,C53/C45," ")</f>
        <v>0.48807533195757646</v>
      </c>
      <c r="D54" s="301">
        <f t="shared" si="12"/>
        <v>0.62791909407942936</v>
      </c>
      <c r="E54" s="301">
        <f t="shared" si="12"/>
        <v>0.70037825903551243</v>
      </c>
      <c r="F54" s="537">
        <f t="shared" si="12"/>
        <v>0.50473339031773734</v>
      </c>
      <c r="G54" s="564">
        <f t="shared" si="12"/>
        <v>0.48293288359761388</v>
      </c>
      <c r="H54" s="587">
        <f t="shared" si="12"/>
        <v>0</v>
      </c>
      <c r="I54" s="453"/>
      <c r="J54" s="302">
        <f t="shared" si="12"/>
        <v>0</v>
      </c>
      <c r="K54" s="302">
        <f t="shared" si="12"/>
        <v>-0.10315801052506743</v>
      </c>
      <c r="L54" s="302">
        <f t="shared" si="12"/>
        <v>-0.16524227899140834</v>
      </c>
      <c r="M54" s="68"/>
      <c r="N54" s="68"/>
      <c r="O54" s="68"/>
      <c r="P54" s="68"/>
      <c r="Q54" s="68"/>
      <c r="R54" s="68"/>
      <c r="S54" s="68"/>
      <c r="T54" s="26"/>
      <c r="U54" s="26"/>
      <c r="V54" s="26"/>
      <c r="W54" s="26"/>
      <c r="X54" s="26"/>
      <c r="Y54" s="26"/>
      <c r="Z54" s="26"/>
      <c r="AA54" s="26"/>
      <c r="AB54" s="26"/>
      <c r="AC54" s="128"/>
    </row>
    <row r="55" spans="1:29" ht="13.5" customHeight="1" x14ac:dyDescent="0.25">
      <c r="A55" s="294"/>
      <c r="B55" s="293"/>
      <c r="C55" s="84"/>
      <c r="D55" s="84"/>
      <c r="E55" s="84"/>
      <c r="F55" s="538"/>
      <c r="G55" s="565"/>
      <c r="H55" s="588"/>
      <c r="I55" s="84"/>
      <c r="J55" s="84"/>
      <c r="K55" s="84"/>
      <c r="L55" s="84"/>
      <c r="M55" s="68"/>
      <c r="N55" s="68"/>
      <c r="O55" s="68"/>
      <c r="P55" s="68"/>
      <c r="Q55" s="68"/>
      <c r="R55" s="68"/>
      <c r="S55" s="68"/>
      <c r="T55" s="26"/>
      <c r="U55" s="26"/>
      <c r="V55" s="26"/>
      <c r="W55" s="26"/>
      <c r="X55" s="26"/>
      <c r="Y55" s="26"/>
      <c r="Z55" s="26"/>
      <c r="AA55" s="26"/>
      <c r="AB55" s="26"/>
      <c r="AC55" s="128"/>
    </row>
    <row r="56" spans="1:29" ht="12.75" customHeight="1" x14ac:dyDescent="0.25">
      <c r="A56" s="296"/>
      <c r="B56" s="68"/>
      <c r="C56" s="43"/>
      <c r="D56" s="43"/>
      <c r="E56" s="43"/>
      <c r="F56" s="539"/>
      <c r="G56" s="468"/>
      <c r="H56" s="475"/>
      <c r="I56" s="43"/>
      <c r="J56" s="43"/>
      <c r="K56" s="43"/>
      <c r="L56" s="43"/>
      <c r="M56" s="68"/>
      <c r="N56" s="68"/>
      <c r="O56" s="68"/>
      <c r="P56" s="68"/>
      <c r="Q56" s="68"/>
      <c r="R56" s="68"/>
      <c r="S56" s="26"/>
      <c r="T56" s="26"/>
      <c r="U56" s="26"/>
      <c r="V56" s="26"/>
      <c r="W56" s="26"/>
      <c r="X56" s="26"/>
      <c r="Y56" s="26"/>
      <c r="Z56" s="26"/>
      <c r="AA56" s="26"/>
      <c r="AB56" s="26"/>
      <c r="AC56" s="128"/>
    </row>
    <row r="57" spans="1:29" ht="12.75" customHeight="1" x14ac:dyDescent="0.25">
      <c r="A57" s="143"/>
      <c r="B57" s="84"/>
      <c r="C57" s="58"/>
      <c r="D57" s="58"/>
      <c r="E57" s="58"/>
      <c r="F57" s="540"/>
      <c r="G57" s="469"/>
      <c r="H57" s="476"/>
      <c r="I57" s="58"/>
      <c r="J57" s="58"/>
      <c r="K57" s="58"/>
      <c r="L57" s="58"/>
      <c r="M57" s="68"/>
      <c r="N57" s="68"/>
      <c r="O57" s="68"/>
      <c r="P57" s="68"/>
      <c r="Q57" s="68"/>
      <c r="R57" s="68"/>
      <c r="S57" s="26"/>
      <c r="T57" s="26"/>
      <c r="U57" s="26"/>
      <c r="V57" s="26"/>
      <c r="W57" s="26"/>
      <c r="X57" s="26"/>
      <c r="Y57" s="26"/>
      <c r="Z57" s="26"/>
      <c r="AA57" s="26"/>
      <c r="AB57" s="26"/>
      <c r="AC57" s="128"/>
    </row>
    <row r="58" spans="1:29" ht="12.75" customHeight="1" x14ac:dyDescent="0.25">
      <c r="A58" s="143"/>
      <c r="B58" s="84"/>
      <c r="C58" s="58"/>
      <c r="D58" s="58"/>
      <c r="E58" s="58"/>
      <c r="F58" s="540"/>
      <c r="G58" s="469"/>
      <c r="H58" s="476"/>
      <c r="I58" s="58"/>
      <c r="J58" s="58"/>
      <c r="K58" s="58"/>
      <c r="L58" s="58"/>
      <c r="M58" s="68"/>
      <c r="N58" s="68"/>
      <c r="O58" s="68"/>
      <c r="P58" s="68"/>
      <c r="Q58" s="68"/>
      <c r="R58" s="68"/>
      <c r="S58" s="26"/>
      <c r="T58" s="26"/>
      <c r="U58" s="26"/>
      <c r="V58" s="26"/>
      <c r="W58" s="26"/>
      <c r="X58" s="26"/>
      <c r="Y58" s="26"/>
      <c r="Z58" s="26"/>
      <c r="AA58" s="26"/>
      <c r="AB58" s="26"/>
      <c r="AC58" s="128"/>
    </row>
    <row r="59" spans="1:29" ht="12.75" customHeight="1" x14ac:dyDescent="0.25">
      <c r="A59" s="143"/>
      <c r="B59" s="84"/>
      <c r="C59" s="58"/>
      <c r="D59" s="58"/>
      <c r="E59" s="58"/>
      <c r="F59" s="540"/>
      <c r="G59" s="469"/>
      <c r="H59" s="476"/>
      <c r="I59" s="58"/>
      <c r="J59" s="58"/>
      <c r="K59" s="58"/>
      <c r="L59" s="58"/>
      <c r="M59" s="68"/>
      <c r="N59" s="68"/>
      <c r="O59" s="68"/>
      <c r="P59" s="68"/>
      <c r="Q59" s="68"/>
      <c r="R59" s="68"/>
      <c r="S59" s="26"/>
      <c r="T59" s="26"/>
      <c r="U59" s="26"/>
      <c r="V59" s="26"/>
      <c r="W59" s="26"/>
      <c r="X59" s="26"/>
      <c r="Y59" s="26"/>
      <c r="Z59" s="26"/>
      <c r="AA59" s="26"/>
      <c r="AB59" s="26"/>
      <c r="AC59" s="128"/>
    </row>
    <row r="60" spans="1:29" ht="12.75" customHeight="1" x14ac:dyDescent="0.25">
      <c r="A60" s="143"/>
      <c r="B60" s="84"/>
      <c r="C60" s="58"/>
      <c r="D60" s="58"/>
      <c r="E60" s="58"/>
      <c r="F60" s="540"/>
      <c r="G60" s="469"/>
      <c r="H60" s="476"/>
      <c r="I60" s="58"/>
      <c r="J60" s="58"/>
      <c r="K60" s="58"/>
      <c r="L60" s="58"/>
      <c r="M60" s="68"/>
      <c r="N60" s="68"/>
      <c r="O60" s="68"/>
      <c r="P60" s="68"/>
      <c r="Q60" s="68"/>
      <c r="R60" s="68"/>
      <c r="S60" s="26"/>
      <c r="T60" s="26"/>
      <c r="U60" s="26"/>
      <c r="V60" s="26"/>
      <c r="W60" s="26"/>
      <c r="X60" s="26"/>
      <c r="Y60" s="26"/>
      <c r="Z60" s="26"/>
      <c r="AA60" s="26"/>
      <c r="AB60" s="26"/>
      <c r="AC60" s="128"/>
    </row>
    <row r="61" spans="1:29" ht="12.75" customHeight="1" x14ac:dyDescent="0.25">
      <c r="A61" s="143"/>
      <c r="B61" s="84"/>
      <c r="C61" s="58"/>
      <c r="D61" s="58"/>
      <c r="E61" s="58"/>
      <c r="F61" s="540"/>
      <c r="G61" s="469"/>
      <c r="H61" s="476"/>
      <c r="I61" s="58"/>
      <c r="J61" s="58"/>
      <c r="K61" s="58"/>
      <c r="L61" s="58"/>
      <c r="M61" s="68"/>
      <c r="N61" s="68"/>
      <c r="O61" s="68"/>
      <c r="P61" s="68"/>
      <c r="Q61" s="68"/>
      <c r="R61" s="68"/>
      <c r="S61" s="26"/>
      <c r="T61" s="26"/>
      <c r="U61" s="26"/>
      <c r="V61" s="26"/>
      <c r="W61" s="26"/>
      <c r="X61" s="26"/>
      <c r="Y61" s="26"/>
      <c r="Z61" s="26"/>
      <c r="AA61" s="26"/>
      <c r="AB61" s="26"/>
      <c r="AC61" s="128"/>
    </row>
    <row r="62" spans="1:29" ht="12.75" customHeight="1" x14ac:dyDescent="0.25">
      <c r="A62" s="143"/>
      <c r="B62" s="84"/>
      <c r="C62" s="58"/>
      <c r="D62" s="58"/>
      <c r="E62" s="58"/>
      <c r="F62" s="540"/>
      <c r="G62" s="469"/>
      <c r="H62" s="476"/>
      <c r="I62" s="58"/>
      <c r="J62" s="58"/>
      <c r="K62" s="58"/>
      <c r="L62" s="58"/>
      <c r="M62" s="68"/>
      <c r="N62" s="68"/>
      <c r="O62" s="68"/>
      <c r="P62" s="68"/>
      <c r="Q62" s="68"/>
      <c r="R62" s="68"/>
      <c r="S62" s="26"/>
      <c r="T62" s="26"/>
      <c r="U62" s="26"/>
      <c r="V62" s="26"/>
      <c r="W62" s="26"/>
      <c r="X62" s="26"/>
      <c r="Y62" s="26"/>
      <c r="Z62" s="26"/>
      <c r="AA62" s="26"/>
      <c r="AB62" s="26"/>
      <c r="AC62" s="128"/>
    </row>
    <row r="63" spans="1:29" ht="12.75" customHeight="1" x14ac:dyDescent="0.25">
      <c r="A63" s="136"/>
      <c r="B63" s="26"/>
      <c r="C63" s="303"/>
      <c r="D63" s="303"/>
      <c r="E63" s="303"/>
      <c r="F63" s="541"/>
      <c r="G63" s="470"/>
      <c r="H63" s="477"/>
      <c r="I63" s="303"/>
      <c r="J63" s="303"/>
      <c r="K63" s="303"/>
      <c r="L63" s="26"/>
      <c r="M63" s="26"/>
      <c r="N63" s="26"/>
      <c r="O63" s="26"/>
      <c r="P63" s="26"/>
      <c r="Q63" s="26"/>
      <c r="R63" s="26"/>
      <c r="S63" s="26"/>
      <c r="T63" s="26"/>
      <c r="U63" s="26"/>
      <c r="V63" s="26"/>
      <c r="W63" s="26"/>
      <c r="X63" s="26"/>
      <c r="Y63" s="26"/>
      <c r="Z63" s="26"/>
      <c r="AA63" s="26"/>
      <c r="AB63" s="26"/>
      <c r="AC63" s="128"/>
    </row>
    <row r="64" spans="1:29" ht="12.75" customHeight="1" x14ac:dyDescent="0.25">
      <c r="A64" s="136"/>
      <c r="B64" s="26"/>
      <c r="C64" s="303"/>
      <c r="D64" s="303"/>
      <c r="E64" s="303"/>
      <c r="F64" s="541"/>
      <c r="G64" s="470"/>
      <c r="H64" s="477"/>
      <c r="I64" s="303"/>
      <c r="J64" s="303"/>
      <c r="K64" s="303"/>
      <c r="L64" s="26"/>
      <c r="M64" s="26"/>
      <c r="N64" s="26"/>
      <c r="O64" s="26"/>
      <c r="P64" s="26"/>
      <c r="Q64" s="26"/>
      <c r="R64" s="26"/>
      <c r="S64" s="26"/>
      <c r="T64" s="26"/>
      <c r="U64" s="26"/>
      <c r="V64" s="26"/>
      <c r="W64" s="26"/>
      <c r="X64" s="26"/>
      <c r="Y64" s="26"/>
      <c r="Z64" s="26"/>
      <c r="AA64" s="26"/>
      <c r="AB64" s="26"/>
      <c r="AC64" s="128"/>
    </row>
    <row r="65" spans="1:29" ht="12.75" customHeight="1" x14ac:dyDescent="0.25">
      <c r="A65" s="136"/>
      <c r="B65" s="26"/>
      <c r="C65" s="303"/>
      <c r="D65" s="303"/>
      <c r="E65" s="303"/>
      <c r="F65" s="541"/>
      <c r="G65" s="470"/>
      <c r="H65" s="477"/>
      <c r="I65" s="303"/>
      <c r="J65" s="303"/>
      <c r="K65" s="303"/>
      <c r="L65" s="26"/>
      <c r="M65" s="26"/>
      <c r="N65" s="26"/>
      <c r="O65" s="26"/>
      <c r="P65" s="26"/>
      <c r="Q65" s="26"/>
      <c r="R65" s="26"/>
      <c r="S65" s="26"/>
      <c r="T65" s="26"/>
      <c r="U65" s="26"/>
      <c r="V65" s="26"/>
      <c r="W65" s="26"/>
      <c r="X65" s="26"/>
      <c r="Y65" s="26"/>
      <c r="Z65" s="26"/>
      <c r="AA65" s="26"/>
      <c r="AB65" s="26"/>
      <c r="AC65" s="128"/>
    </row>
    <row r="66" spans="1:29" ht="12.75" customHeight="1" x14ac:dyDescent="0.25">
      <c r="A66" s="136"/>
      <c r="B66" s="26"/>
      <c r="C66" s="26"/>
      <c r="D66" s="26"/>
      <c r="E66" s="26"/>
      <c r="F66" s="497"/>
      <c r="G66" s="390"/>
      <c r="H66" s="407"/>
      <c r="I66" s="26"/>
      <c r="J66" s="26"/>
      <c r="K66" s="26"/>
      <c r="L66" s="26"/>
      <c r="M66" s="26"/>
      <c r="N66" s="26"/>
      <c r="O66" s="26"/>
      <c r="P66" s="26"/>
      <c r="Q66" s="26"/>
      <c r="R66" s="26"/>
      <c r="S66" s="26"/>
      <c r="T66" s="26"/>
      <c r="U66" s="26"/>
      <c r="V66" s="26"/>
      <c r="W66" s="26"/>
      <c r="X66" s="26"/>
      <c r="Y66" s="26"/>
      <c r="Z66" s="26"/>
      <c r="AA66" s="26"/>
      <c r="AB66" s="26"/>
      <c r="AC66" s="128"/>
    </row>
    <row r="67" spans="1:29" ht="12.75" customHeight="1" x14ac:dyDescent="0.25">
      <c r="A67" s="136"/>
      <c r="B67" s="26"/>
      <c r="C67" s="26"/>
      <c r="D67" s="26"/>
      <c r="E67" s="26"/>
      <c r="F67" s="497"/>
      <c r="G67" s="390"/>
      <c r="H67" s="407"/>
      <c r="I67" s="26"/>
      <c r="J67" s="26"/>
      <c r="K67" s="26"/>
      <c r="L67" s="26"/>
      <c r="M67" s="26"/>
      <c r="N67" s="26"/>
      <c r="O67" s="26"/>
      <c r="P67" s="26"/>
      <c r="Q67" s="26"/>
      <c r="R67" s="26"/>
      <c r="S67" s="26"/>
      <c r="T67" s="26"/>
      <c r="U67" s="26"/>
      <c r="V67" s="26"/>
      <c r="W67" s="26"/>
      <c r="X67" s="26"/>
      <c r="Y67" s="26"/>
      <c r="Z67" s="26"/>
      <c r="AA67" s="26"/>
      <c r="AB67" s="26"/>
      <c r="AC67" s="128"/>
    </row>
    <row r="68" spans="1:29" ht="12.75" customHeight="1" x14ac:dyDescent="0.25">
      <c r="A68" s="136"/>
      <c r="B68" s="26"/>
      <c r="C68" s="26"/>
      <c r="D68" s="26"/>
      <c r="E68" s="26"/>
      <c r="F68" s="497"/>
      <c r="G68" s="390"/>
      <c r="H68" s="407"/>
      <c r="I68" s="26"/>
      <c r="J68" s="26"/>
      <c r="K68" s="26"/>
      <c r="L68" s="26"/>
      <c r="M68" s="26"/>
      <c r="N68" s="26"/>
      <c r="O68" s="26"/>
      <c r="P68" s="26"/>
      <c r="Q68" s="26"/>
      <c r="R68" s="26"/>
      <c r="S68" s="26"/>
      <c r="T68" s="26"/>
      <c r="U68" s="26"/>
      <c r="V68" s="26"/>
      <c r="W68" s="26"/>
      <c r="X68" s="26"/>
      <c r="Y68" s="26"/>
      <c r="Z68" s="26"/>
      <c r="AA68" s="26"/>
      <c r="AB68" s="26"/>
      <c r="AC68" s="128"/>
    </row>
    <row r="69" spans="1:29" ht="12.75" customHeight="1" x14ac:dyDescent="0.25">
      <c r="A69" s="136"/>
      <c r="B69" s="26"/>
      <c r="C69" s="26"/>
      <c r="D69" s="26"/>
      <c r="E69" s="26"/>
      <c r="F69" s="497"/>
      <c r="G69" s="390"/>
      <c r="H69" s="407"/>
      <c r="I69" s="26"/>
      <c r="J69" s="26"/>
      <c r="K69" s="26"/>
      <c r="L69" s="26"/>
      <c r="M69" s="26"/>
      <c r="N69" s="26"/>
      <c r="O69" s="26"/>
      <c r="P69" s="26"/>
      <c r="Q69" s="26"/>
      <c r="R69" s="26"/>
      <c r="S69" s="26"/>
      <c r="T69" s="26"/>
      <c r="U69" s="26"/>
      <c r="V69" s="26"/>
      <c r="W69" s="26"/>
      <c r="X69" s="26"/>
      <c r="Y69" s="26"/>
      <c r="Z69" s="26"/>
      <c r="AA69" s="26"/>
      <c r="AB69" s="26"/>
      <c r="AC69" s="128"/>
    </row>
    <row r="70" spans="1:29" ht="12.75" customHeight="1" x14ac:dyDescent="0.25">
      <c r="A70" s="136"/>
      <c r="B70" s="26"/>
      <c r="C70" s="26"/>
      <c r="D70" s="26"/>
      <c r="E70" s="26"/>
      <c r="F70" s="497"/>
      <c r="G70" s="390"/>
      <c r="H70" s="407"/>
      <c r="I70" s="26"/>
      <c r="J70" s="26"/>
      <c r="K70" s="26"/>
      <c r="L70" s="26"/>
      <c r="M70" s="26"/>
      <c r="N70" s="26"/>
      <c r="O70" s="26"/>
      <c r="P70" s="26"/>
      <c r="Q70" s="26"/>
      <c r="R70" s="26"/>
      <c r="S70" s="26"/>
      <c r="T70" s="26"/>
      <c r="U70" s="26"/>
      <c r="V70" s="26"/>
      <c r="W70" s="26"/>
      <c r="X70" s="26"/>
      <c r="Y70" s="26"/>
      <c r="Z70" s="26"/>
      <c r="AA70" s="26"/>
      <c r="AB70" s="26"/>
      <c r="AC70" s="128"/>
    </row>
    <row r="71" spans="1:29" ht="12.75" customHeight="1" x14ac:dyDescent="0.25">
      <c r="A71" s="136"/>
      <c r="B71" s="26"/>
      <c r="C71" s="26"/>
      <c r="D71" s="26"/>
      <c r="E71" s="26"/>
      <c r="F71" s="497"/>
      <c r="G71" s="390"/>
      <c r="H71" s="407"/>
      <c r="I71" s="26"/>
      <c r="J71" s="26"/>
      <c r="K71" s="26"/>
      <c r="L71" s="26"/>
      <c r="M71" s="26"/>
      <c r="N71" s="26"/>
      <c r="O71" s="26"/>
      <c r="P71" s="26"/>
      <c r="Q71" s="26"/>
      <c r="R71" s="26"/>
      <c r="S71" s="26"/>
      <c r="T71" s="26"/>
      <c r="U71" s="26"/>
      <c r="V71" s="26"/>
      <c r="W71" s="26"/>
      <c r="X71" s="26"/>
      <c r="Y71" s="26"/>
      <c r="Z71" s="26"/>
      <c r="AA71" s="26"/>
      <c r="AB71" s="26"/>
      <c r="AC71" s="128"/>
    </row>
    <row r="72" spans="1:29" ht="12.75" customHeight="1" x14ac:dyDescent="0.25">
      <c r="A72" s="136"/>
      <c r="B72" s="26"/>
      <c r="C72" s="26"/>
      <c r="D72" s="26"/>
      <c r="E72" s="26"/>
      <c r="F72" s="497"/>
      <c r="G72" s="390"/>
      <c r="H72" s="407"/>
      <c r="I72" s="26"/>
      <c r="J72" s="26"/>
      <c r="K72" s="26"/>
      <c r="L72" s="26"/>
      <c r="M72" s="26"/>
      <c r="N72" s="26"/>
      <c r="O72" s="26"/>
      <c r="P72" s="26"/>
      <c r="Q72" s="26"/>
      <c r="R72" s="26"/>
      <c r="S72" s="26"/>
      <c r="T72" s="26"/>
      <c r="U72" s="26"/>
      <c r="V72" s="26"/>
      <c r="W72" s="26"/>
      <c r="X72" s="26"/>
      <c r="Y72" s="26"/>
      <c r="Z72" s="26"/>
      <c r="AA72" s="26"/>
      <c r="AB72" s="26"/>
      <c r="AC72" s="128"/>
    </row>
    <row r="73" spans="1:29" ht="12.75" customHeight="1" x14ac:dyDescent="0.25">
      <c r="A73" s="136"/>
      <c r="B73" s="26"/>
      <c r="C73" s="26"/>
      <c r="D73" s="26"/>
      <c r="E73" s="26"/>
      <c r="F73" s="497"/>
      <c r="G73" s="390"/>
      <c r="H73" s="407"/>
      <c r="I73" s="26"/>
      <c r="J73" s="26"/>
      <c r="K73" s="26"/>
      <c r="L73" s="26"/>
      <c r="M73" s="26"/>
      <c r="N73" s="26"/>
      <c r="O73" s="26"/>
      <c r="P73" s="26"/>
      <c r="Q73" s="26"/>
      <c r="R73" s="26"/>
      <c r="S73" s="26"/>
      <c r="T73" s="26"/>
      <c r="U73" s="26"/>
      <c r="V73" s="26"/>
      <c r="W73" s="26"/>
      <c r="X73" s="26"/>
      <c r="Y73" s="26"/>
      <c r="Z73" s="26"/>
      <c r="AA73" s="26"/>
      <c r="AB73" s="26"/>
      <c r="AC73" s="128"/>
    </row>
    <row r="74" spans="1:29" ht="12.75" customHeight="1" x14ac:dyDescent="0.25">
      <c r="A74" s="136"/>
      <c r="B74" s="26"/>
      <c r="C74" s="26"/>
      <c r="D74" s="26"/>
      <c r="E74" s="26"/>
      <c r="F74" s="497"/>
      <c r="G74" s="390"/>
      <c r="H74" s="407"/>
      <c r="I74" s="26"/>
      <c r="J74" s="26"/>
      <c r="K74" s="26"/>
      <c r="L74" s="26"/>
      <c r="M74" s="26"/>
      <c r="N74" s="26"/>
      <c r="O74" s="26"/>
      <c r="P74" s="26"/>
      <c r="Q74" s="26"/>
      <c r="R74" s="26"/>
      <c r="S74" s="26"/>
      <c r="T74" s="26"/>
      <c r="U74" s="26"/>
      <c r="V74" s="26"/>
      <c r="W74" s="26"/>
      <c r="X74" s="26"/>
      <c r="Y74" s="26"/>
      <c r="Z74" s="26"/>
      <c r="AA74" s="26"/>
      <c r="AB74" s="26"/>
      <c r="AC74" s="128"/>
    </row>
    <row r="75" spans="1:29" ht="12.75" customHeight="1" x14ac:dyDescent="0.25">
      <c r="A75" s="304"/>
      <c r="B75" s="305"/>
      <c r="C75" s="305"/>
      <c r="D75" s="305"/>
      <c r="E75" s="305"/>
      <c r="F75" s="542"/>
      <c r="G75" s="471"/>
      <c r="H75" s="478"/>
      <c r="I75" s="305"/>
      <c r="J75" s="305"/>
      <c r="K75" s="305"/>
      <c r="L75" s="305"/>
      <c r="M75" s="305"/>
      <c r="N75" s="305"/>
      <c r="O75" s="305"/>
      <c r="P75" s="305"/>
      <c r="Q75" s="305"/>
      <c r="R75" s="305"/>
      <c r="S75" s="305"/>
      <c r="T75" s="305"/>
      <c r="U75" s="305"/>
      <c r="V75" s="305"/>
      <c r="W75" s="305"/>
      <c r="X75" s="305"/>
      <c r="Y75" s="305"/>
      <c r="Z75" s="305"/>
      <c r="AA75" s="305"/>
      <c r="AB75" s="305"/>
      <c r="AC75" s="306"/>
    </row>
  </sheetData>
  <mergeCells count="5">
    <mergeCell ref="C5:F5"/>
    <mergeCell ref="N5:R5"/>
    <mergeCell ref="H5:L5"/>
    <mergeCell ref="A47:B47"/>
    <mergeCell ref="M5:M6"/>
  </mergeCells>
  <conditionalFormatting sqref="R44:S44 S47:S48 M49 M51:M52 S54:S55">
    <cfRule type="cellIs" dxfId="2" priority="1" stopIfTrue="1" operator="lessThan">
      <formula>0</formula>
    </cfRule>
  </conditionalFormatting>
  <pageMargins left="0.17" right="0.16" top="0.27" bottom="0.17" header="0.18" footer="0.17"/>
  <pageSetup orientation="landscape" r:id="rId1"/>
  <headerFooter>
    <oddFooter>&amp;C&amp;"Times New Roman,Regular"&amp;10&amp;K000000Operating Fund 1</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W358"/>
  <sheetViews>
    <sheetView showGridLines="0" topLeftCell="A28" workbookViewId="0">
      <selection activeCell="S7" sqref="S7"/>
    </sheetView>
  </sheetViews>
  <sheetFormatPr defaultColWidth="9.6640625" defaultRowHeight="12.75" customHeight="1" x14ac:dyDescent="0.25"/>
  <cols>
    <col min="1" max="1" width="9.33203125" style="307" customWidth="1"/>
    <col min="2" max="2" width="39.44140625" style="307" customWidth="1"/>
    <col min="3" max="5" width="10.109375" style="307" hidden="1" customWidth="1"/>
    <col min="6" max="6" width="10.109375" style="513" customWidth="1"/>
    <col min="7" max="7" width="10.109375" style="406" customWidth="1"/>
    <col min="8" max="8" width="10.109375" style="427" customWidth="1"/>
    <col min="9" max="9" width="10.109375" style="337" customWidth="1"/>
    <col min="10" max="10" width="10.109375" style="307" customWidth="1"/>
    <col min="11" max="12" width="10.109375" style="307" hidden="1" customWidth="1"/>
    <col min="13" max="13" width="9.109375" style="307" hidden="1" customWidth="1"/>
    <col min="14" max="17" width="5" style="307" hidden="1" customWidth="1"/>
    <col min="18" max="18" width="27" style="307" hidden="1" customWidth="1"/>
    <col min="19" max="257" width="9.6640625" style="307" customWidth="1"/>
  </cols>
  <sheetData>
    <row r="1" spans="1:29" ht="15.75" customHeight="1" x14ac:dyDescent="0.3">
      <c r="A1" s="308">
        <f>IF('General Fund - Table 1'!A1="{ENTER NAME OF LOCAL GOVERNMENT HERE}","{Enter name of local government on General Fund page}",'General Fund - Table 1'!A1)</f>
        <v>0</v>
      </c>
      <c r="B1" s="309"/>
      <c r="C1" s="309"/>
      <c r="D1" s="309"/>
      <c r="E1" s="309"/>
      <c r="F1" s="589"/>
      <c r="G1" s="597"/>
      <c r="H1" s="604"/>
      <c r="I1" s="309"/>
      <c r="J1" s="309"/>
      <c r="K1" s="309"/>
      <c r="L1" s="309"/>
      <c r="M1" s="309"/>
      <c r="N1" s="309"/>
      <c r="O1" s="309"/>
      <c r="P1" s="309"/>
      <c r="Q1" s="309"/>
      <c r="R1" s="309"/>
      <c r="S1" s="310"/>
      <c r="T1" s="310"/>
      <c r="U1" s="310"/>
      <c r="V1" s="310"/>
      <c r="W1" s="310"/>
      <c r="X1" s="310"/>
      <c r="Y1" s="310"/>
      <c r="Z1" s="310"/>
      <c r="AA1" s="310"/>
      <c r="AB1" s="310"/>
      <c r="AC1" s="311"/>
    </row>
    <row r="2" spans="1:29" ht="15.75" customHeight="1" x14ac:dyDescent="0.3">
      <c r="A2" s="312">
        <f>'General Fund - Table 1'!A2</f>
        <v>0</v>
      </c>
      <c r="B2" s="79"/>
      <c r="C2" s="30">
        <f>'General Fund - Table 1'!C2</f>
        <v>0</v>
      </c>
      <c r="D2" s="26"/>
      <c r="E2" s="127"/>
      <c r="F2" s="515"/>
      <c r="G2" s="467"/>
      <c r="H2" s="473"/>
      <c r="I2" s="127"/>
      <c r="J2" s="127"/>
      <c r="K2" s="127"/>
      <c r="L2" s="127"/>
      <c r="M2" s="127"/>
      <c r="N2" s="127"/>
      <c r="O2" s="127"/>
      <c r="P2" s="127"/>
      <c r="Q2" s="127"/>
      <c r="R2" s="127"/>
      <c r="S2" s="26"/>
      <c r="T2" s="26"/>
      <c r="U2" s="26"/>
      <c r="V2" s="26"/>
      <c r="W2" s="26"/>
      <c r="X2" s="26"/>
      <c r="Y2" s="26"/>
      <c r="Z2" s="26"/>
      <c r="AA2" s="26"/>
      <c r="AB2" s="26"/>
      <c r="AC2" s="313"/>
    </row>
    <row r="3" spans="1:29" ht="15.75" customHeight="1" x14ac:dyDescent="0.3">
      <c r="A3" s="314"/>
      <c r="B3" s="130" t="s">
        <v>23</v>
      </c>
      <c r="C3" s="131"/>
      <c r="D3" s="127"/>
      <c r="E3" s="127"/>
      <c r="F3" s="515"/>
      <c r="G3" s="467"/>
      <c r="H3" s="473"/>
      <c r="I3" s="127"/>
      <c r="J3" s="127"/>
      <c r="K3" s="127"/>
      <c r="L3" s="127"/>
      <c r="M3" s="127"/>
      <c r="N3" s="127"/>
      <c r="O3" s="127"/>
      <c r="P3" s="127"/>
      <c r="Q3" s="127"/>
      <c r="R3" s="127"/>
      <c r="S3" s="26"/>
      <c r="T3" s="26"/>
      <c r="U3" s="26"/>
      <c r="V3" s="26"/>
      <c r="W3" s="26"/>
      <c r="X3" s="26"/>
      <c r="Y3" s="26"/>
      <c r="Z3" s="26"/>
      <c r="AA3" s="26"/>
      <c r="AB3" s="26"/>
      <c r="AC3" s="313"/>
    </row>
    <row r="4" spans="1:29" ht="13.5" customHeight="1" x14ac:dyDescent="0.25">
      <c r="A4" s="315"/>
      <c r="B4" s="133"/>
      <c r="C4" s="68"/>
      <c r="D4" s="68"/>
      <c r="E4" s="68"/>
      <c r="F4" s="516"/>
      <c r="G4" s="544"/>
      <c r="H4" s="566"/>
      <c r="I4" s="68"/>
      <c r="J4" s="68"/>
      <c r="K4" s="68"/>
      <c r="L4" s="68"/>
      <c r="M4" s="68"/>
      <c r="N4" s="68"/>
      <c r="O4" s="68"/>
      <c r="P4" s="68"/>
      <c r="Q4" s="68"/>
      <c r="R4" s="68"/>
      <c r="S4" s="26"/>
      <c r="T4" s="26"/>
      <c r="U4" s="26"/>
      <c r="V4" s="26"/>
      <c r="W4" s="26"/>
      <c r="X4" s="26"/>
      <c r="Y4" s="26"/>
      <c r="Z4" s="26"/>
      <c r="AA4" s="26"/>
      <c r="AB4" s="26"/>
      <c r="AC4" s="313"/>
    </row>
    <row r="5" spans="1:29" ht="39" customHeight="1" x14ac:dyDescent="0.25">
      <c r="A5" s="316"/>
      <c r="B5" s="135"/>
      <c r="C5" s="664" t="s">
        <v>31</v>
      </c>
      <c r="D5" s="665"/>
      <c r="E5" s="665"/>
      <c r="F5" s="666"/>
      <c r="G5" s="392" t="s">
        <v>32</v>
      </c>
      <c r="H5" s="662"/>
      <c r="I5" s="663"/>
      <c r="J5" s="665"/>
      <c r="K5" s="665"/>
      <c r="L5" s="668"/>
      <c r="M5" s="671" t="str">
        <f>'General Fund - Table 1'!M4</f>
        <v>Avg Ann Increase 2015- present</v>
      </c>
      <c r="N5" s="660" t="s">
        <v>34</v>
      </c>
      <c r="O5" s="667"/>
      <c r="P5" s="667"/>
      <c r="Q5" s="667"/>
      <c r="R5" s="667"/>
      <c r="S5" s="26"/>
      <c r="T5" s="26"/>
      <c r="U5" s="26"/>
      <c r="V5" s="26"/>
      <c r="W5" s="26"/>
      <c r="X5" s="26"/>
      <c r="Y5" s="26"/>
      <c r="Z5" s="26"/>
      <c r="AA5" s="26"/>
      <c r="AB5" s="26"/>
      <c r="AC5" s="313"/>
    </row>
    <row r="6" spans="1:29" ht="12.75" customHeight="1" x14ac:dyDescent="0.25">
      <c r="A6" s="317"/>
      <c r="B6" s="85"/>
      <c r="C6" s="137">
        <f>'General Fund - Table 1'!C5</f>
        <v>2015</v>
      </c>
      <c r="D6" s="137">
        <f>'General Fund - Table 1'!D5</f>
        <v>2016</v>
      </c>
      <c r="E6" s="137">
        <f>'General Fund - Table 1'!E5</f>
        <v>2017</v>
      </c>
      <c r="F6" s="517">
        <f>'General Fund - Table 1'!F5</f>
        <v>2018</v>
      </c>
      <c r="G6" s="545">
        <f>'General Fund - Table 1'!G5</f>
        <v>2019</v>
      </c>
      <c r="H6" s="567">
        <f>'General Fund - Table 1'!H5</f>
        <v>2020</v>
      </c>
      <c r="I6" s="610" t="s">
        <v>357</v>
      </c>
      <c r="J6" s="137">
        <f>'General Fund - Table 1'!J5</f>
        <v>2021</v>
      </c>
      <c r="K6" s="137">
        <f>'General Fund - Table 1'!K5</f>
        <v>2022</v>
      </c>
      <c r="L6" s="138">
        <f>'General Fund - Table 1'!L5</f>
        <v>2023</v>
      </c>
      <c r="M6" s="672"/>
      <c r="N6" s="137">
        <f>'General Fund - Table 1'!N5</f>
        <v>2020</v>
      </c>
      <c r="O6" s="137">
        <f>'General Fund - Table 1'!O5</f>
        <v>2021</v>
      </c>
      <c r="P6" s="137">
        <f>'General Fund - Table 1'!P5</f>
        <v>2022</v>
      </c>
      <c r="Q6" s="137">
        <f>'General Fund - Table 1'!Q5</f>
        <v>2023</v>
      </c>
      <c r="R6" s="33" t="str">
        <f>'General Fund - Table 1'!R5</f>
        <v>Description</v>
      </c>
      <c r="S6" s="26"/>
      <c r="T6" s="26"/>
      <c r="U6" s="26"/>
      <c r="V6" s="26"/>
      <c r="W6" s="26"/>
      <c r="X6" s="26"/>
      <c r="Y6" s="26"/>
      <c r="Z6" s="26"/>
      <c r="AA6" s="26"/>
      <c r="AB6" s="26"/>
      <c r="AC6" s="313"/>
    </row>
    <row r="7" spans="1:29" ht="22.5" customHeight="1" x14ac:dyDescent="0.25">
      <c r="A7" s="318" t="s">
        <v>36</v>
      </c>
      <c r="B7" s="68"/>
      <c r="C7" s="71"/>
      <c r="D7" s="71"/>
      <c r="E7" s="71"/>
      <c r="F7" s="509"/>
      <c r="G7" s="402"/>
      <c r="H7" s="415"/>
      <c r="I7" s="76"/>
      <c r="J7" s="68"/>
      <c r="K7" s="68"/>
      <c r="L7" s="68"/>
      <c r="M7" s="84"/>
      <c r="N7" s="140"/>
      <c r="O7" s="140"/>
      <c r="P7" s="140"/>
      <c r="Q7" s="140"/>
      <c r="R7" s="140"/>
      <c r="S7" s="26"/>
      <c r="T7" s="26"/>
      <c r="U7" s="26"/>
      <c r="V7" s="26"/>
      <c r="W7" s="26"/>
      <c r="X7" s="26"/>
      <c r="Y7" s="26"/>
      <c r="Z7" s="26"/>
      <c r="AA7" s="26"/>
      <c r="AB7" s="26"/>
      <c r="AC7" s="313"/>
    </row>
    <row r="8" spans="1:29" ht="12.75" customHeight="1" x14ac:dyDescent="0.25">
      <c r="A8" s="319" t="s">
        <v>310</v>
      </c>
      <c r="B8" s="49" t="s">
        <v>349</v>
      </c>
      <c r="C8" s="42">
        <v>59406</v>
      </c>
      <c r="D8" s="42">
        <v>59406</v>
      </c>
      <c r="E8" s="42">
        <v>60342</v>
      </c>
      <c r="F8" s="590">
        <v>60342</v>
      </c>
      <c r="G8" s="395">
        <v>63500</v>
      </c>
      <c r="H8" s="417">
        <v>66000</v>
      </c>
      <c r="I8" s="343">
        <v>66000</v>
      </c>
      <c r="J8" s="73">
        <v>67601</v>
      </c>
      <c r="K8" s="73">
        <f t="shared" ref="K8:L10" si="0">IF(P8="","",J8*(1+P8))</f>
        <v>68953.02</v>
      </c>
      <c r="L8" s="74">
        <f t="shared" si="0"/>
        <v>70332.080400000006</v>
      </c>
      <c r="M8" s="45">
        <f>IF(C8="","",IF(AND(G8&gt;=0,G8&lt;&gt;"",C8&gt;0),(G8/C8)^(1/4)-1,IF(AND(F8&gt;=0,C8&gt;0),(F8/C8)^(1/3)-1,"N/A")))</f>
        <v>1.6800739965737943E-2</v>
      </c>
      <c r="N8" s="46">
        <v>0</v>
      </c>
      <c r="O8" s="47">
        <v>0.02</v>
      </c>
      <c r="P8" s="47">
        <v>0.02</v>
      </c>
      <c r="Q8" s="47">
        <v>0.02</v>
      </c>
      <c r="R8" s="75"/>
      <c r="S8" s="142"/>
      <c r="T8" s="26"/>
      <c r="U8" s="26"/>
      <c r="V8" s="26"/>
      <c r="W8" s="26"/>
      <c r="X8" s="26"/>
      <c r="Y8" s="26"/>
      <c r="Z8" s="26"/>
      <c r="AA8" s="26"/>
      <c r="AB8" s="26"/>
      <c r="AC8" s="313"/>
    </row>
    <row r="9" spans="1:29" ht="12.75" customHeight="1" x14ac:dyDescent="0.25">
      <c r="A9" s="319" t="s">
        <v>311</v>
      </c>
      <c r="B9" s="49" t="s">
        <v>348</v>
      </c>
      <c r="C9" s="42">
        <v>2298</v>
      </c>
      <c r="D9" s="42">
        <v>1710</v>
      </c>
      <c r="E9" s="42">
        <v>1432</v>
      </c>
      <c r="F9" s="590">
        <v>1574</v>
      </c>
      <c r="G9" s="395">
        <v>2500</v>
      </c>
      <c r="H9" s="411">
        <v>2500</v>
      </c>
      <c r="I9" s="142">
        <v>175</v>
      </c>
      <c r="J9" s="26">
        <v>2500</v>
      </c>
      <c r="K9" s="40" t="str">
        <f t="shared" si="0"/>
        <v/>
      </c>
      <c r="L9" s="56" t="str">
        <f t="shared" si="0"/>
        <v/>
      </c>
      <c r="M9" s="45">
        <f>IF(C9="","",IF(AND(G9&gt;=0,G9&lt;&gt;"",C9&gt;0),(G9/C9)^(1/4)-1,IF(AND(F9&gt;=0,C9&gt;0),(F9/C9)^(1/3)-1,"N/A")))</f>
        <v>2.1286276383649883E-2</v>
      </c>
      <c r="N9" s="46"/>
      <c r="O9" s="47"/>
      <c r="P9" s="47"/>
      <c r="Q9" s="47"/>
      <c r="R9" s="75"/>
      <c r="S9" s="142"/>
      <c r="T9" s="26"/>
      <c r="U9" s="26"/>
      <c r="V9" s="26"/>
      <c r="W9" s="26"/>
      <c r="X9" s="26"/>
      <c r="Y9" s="26"/>
      <c r="Z9" s="26"/>
      <c r="AA9" s="26"/>
      <c r="AB9" s="26"/>
      <c r="AC9" s="313"/>
    </row>
    <row r="10" spans="1:29" ht="12.75" customHeight="1" x14ac:dyDescent="0.25">
      <c r="A10" s="319" t="s">
        <v>312</v>
      </c>
      <c r="B10" s="49" t="s">
        <v>62</v>
      </c>
      <c r="C10" s="42">
        <v>11</v>
      </c>
      <c r="D10" s="42">
        <v>12</v>
      </c>
      <c r="E10" s="42">
        <v>14</v>
      </c>
      <c r="F10" s="500">
        <v>13</v>
      </c>
      <c r="G10" s="395">
        <v>16</v>
      </c>
      <c r="H10" s="411">
        <v>10</v>
      </c>
      <c r="I10" s="142">
        <v>108</v>
      </c>
      <c r="J10" s="26">
        <v>15</v>
      </c>
      <c r="K10" s="40" t="str">
        <f t="shared" si="0"/>
        <v/>
      </c>
      <c r="L10" s="56" t="str">
        <f t="shared" si="0"/>
        <v/>
      </c>
      <c r="M10" s="45">
        <f>IF(C10="","",IF(AND(G10&gt;=0,G10&lt;&gt;"",C10&gt;0),(G10/C10)^(1/4)-1,IF(AND(F10&gt;=0,C10&gt;0),(F10/C10)^(1/3)-1,"N/A")))</f>
        <v>9.8200973552224902E-2</v>
      </c>
      <c r="N10" s="46"/>
      <c r="O10" s="47"/>
      <c r="P10" s="47"/>
      <c r="Q10" s="47"/>
      <c r="R10" s="75"/>
      <c r="S10" s="142"/>
      <c r="T10" s="26"/>
      <c r="U10" s="26"/>
      <c r="V10" s="26"/>
      <c r="W10" s="26"/>
      <c r="X10" s="26"/>
      <c r="Y10" s="26"/>
      <c r="Z10" s="26"/>
      <c r="AA10" s="26"/>
      <c r="AB10" s="26"/>
      <c r="AC10" s="313"/>
    </row>
    <row r="11" spans="1:29" ht="12.75" customHeight="1" x14ac:dyDescent="0.25">
      <c r="A11" s="319" t="s">
        <v>313</v>
      </c>
      <c r="B11" s="49" t="s">
        <v>314</v>
      </c>
      <c r="C11" s="42">
        <v>-865</v>
      </c>
      <c r="D11" s="42">
        <v>14159</v>
      </c>
      <c r="E11" s="42">
        <v>11641</v>
      </c>
      <c r="F11" s="590">
        <v>10783</v>
      </c>
      <c r="G11" s="395">
        <v>11152</v>
      </c>
      <c r="H11" s="411">
        <v>12000</v>
      </c>
      <c r="I11" s="142">
        <v>1235</v>
      </c>
      <c r="J11" s="26">
        <v>12000</v>
      </c>
      <c r="K11" s="26">
        <v>12000</v>
      </c>
      <c r="L11" s="50">
        <v>12000</v>
      </c>
      <c r="M11" s="51" t="str">
        <f>IF(C11="","",IF(AND(G11&gt;=0,G11&lt;&gt;"",C11&gt;0),(G11/C11)^(1/4)-1,IF(AND(F11&gt;=0,C11&gt;0),(F11/C11)^(1/3)-1,"N/A")))</f>
        <v>N/A</v>
      </c>
      <c r="N11" s="46"/>
      <c r="O11" s="47"/>
      <c r="P11" s="47"/>
      <c r="Q11" s="47"/>
      <c r="R11" s="75"/>
      <c r="S11" s="142"/>
      <c r="T11" s="26"/>
      <c r="U11" s="26"/>
      <c r="V11" s="26"/>
      <c r="W11" s="26"/>
      <c r="X11" s="26"/>
      <c r="Y11" s="26"/>
      <c r="Z11" s="26"/>
      <c r="AA11" s="26"/>
      <c r="AB11" s="26"/>
      <c r="AC11" s="313"/>
    </row>
    <row r="12" spans="1:29" ht="12.75" customHeight="1" x14ac:dyDescent="0.25">
      <c r="A12" s="319" t="s">
        <v>315</v>
      </c>
      <c r="B12" s="320" t="s">
        <v>316</v>
      </c>
      <c r="C12" s="42">
        <v>14220</v>
      </c>
      <c r="D12" s="42">
        <v>106</v>
      </c>
      <c r="E12" s="42">
        <v>0</v>
      </c>
      <c r="F12" s="500">
        <v>0</v>
      </c>
      <c r="G12" s="395">
        <v>0</v>
      </c>
      <c r="H12" s="411">
        <v>0</v>
      </c>
      <c r="I12" s="142">
        <v>0</v>
      </c>
      <c r="J12" s="26">
        <v>0</v>
      </c>
      <c r="K12" s="40" t="str">
        <f>IF(P12="","",J12*(1+P12))</f>
        <v/>
      </c>
      <c r="L12" s="56" t="str">
        <f>IF(Q12="","",K12*(1+Q12))</f>
        <v/>
      </c>
      <c r="M12" s="45">
        <f>IF(C12="","",IF(AND(G12&gt;=0,G12&lt;&gt;"",C12&gt;0),(G12/C12)^(1/4)-1,IF(AND(F12&gt;=0,C12&gt;0),(F12/C12)^(1/3)-1,"N/A")))</f>
        <v>-1</v>
      </c>
      <c r="N12" s="46"/>
      <c r="O12" s="47"/>
      <c r="P12" s="47"/>
      <c r="Q12" s="47"/>
      <c r="R12" s="75"/>
      <c r="S12" s="142"/>
      <c r="T12" s="26"/>
      <c r="U12" s="26"/>
      <c r="V12" s="26"/>
      <c r="W12" s="26"/>
      <c r="X12" s="26"/>
      <c r="Y12" s="26"/>
      <c r="Z12" s="26"/>
      <c r="AA12" s="26"/>
      <c r="AB12" s="26"/>
      <c r="AC12" s="313"/>
    </row>
    <row r="13" spans="1:29" ht="12.75" customHeight="1" x14ac:dyDescent="0.25">
      <c r="A13" s="319" t="s">
        <v>317</v>
      </c>
      <c r="B13" s="49" t="s">
        <v>318</v>
      </c>
      <c r="C13" s="42">
        <v>0</v>
      </c>
      <c r="D13" s="42">
        <v>0</v>
      </c>
      <c r="E13" s="42">
        <v>0</v>
      </c>
      <c r="F13" s="500">
        <v>0</v>
      </c>
      <c r="G13" s="395">
        <v>0</v>
      </c>
      <c r="H13" s="411">
        <v>0</v>
      </c>
      <c r="I13" s="142"/>
      <c r="J13" s="26">
        <v>0</v>
      </c>
      <c r="K13" s="26">
        <v>0</v>
      </c>
      <c r="L13" s="50">
        <v>0</v>
      </c>
      <c r="M13" s="45">
        <v>0</v>
      </c>
      <c r="N13" s="46">
        <v>0</v>
      </c>
      <c r="O13" s="47"/>
      <c r="P13" s="47"/>
      <c r="Q13" s="47"/>
      <c r="R13" s="75"/>
      <c r="S13" s="142"/>
      <c r="T13" s="26"/>
      <c r="U13" s="26"/>
      <c r="V13" s="26"/>
      <c r="W13" s="26"/>
      <c r="X13" s="26"/>
      <c r="Y13" s="26"/>
      <c r="Z13" s="26"/>
      <c r="AA13" s="26"/>
      <c r="AB13" s="26"/>
      <c r="AC13" s="313"/>
    </row>
    <row r="14" spans="1:29" ht="12.75" customHeight="1" x14ac:dyDescent="0.25">
      <c r="A14" s="319" t="s">
        <v>319</v>
      </c>
      <c r="B14" s="49" t="s">
        <v>320</v>
      </c>
      <c r="C14" s="42">
        <v>7433</v>
      </c>
      <c r="D14" s="42">
        <v>5724</v>
      </c>
      <c r="E14" s="42">
        <v>6298</v>
      </c>
      <c r="F14" s="590">
        <v>5473</v>
      </c>
      <c r="G14" s="395">
        <v>7862</v>
      </c>
      <c r="H14" s="411">
        <v>6000</v>
      </c>
      <c r="I14" s="142">
        <v>0</v>
      </c>
      <c r="J14" s="26">
        <v>6000</v>
      </c>
      <c r="K14" s="40" t="str">
        <f>IF(P14="","",J14*(1+P14))</f>
        <v/>
      </c>
      <c r="L14" s="56" t="str">
        <f>IF(Q14="","",K14*(1+Q14))</f>
        <v/>
      </c>
      <c r="M14" s="45">
        <f>IF(C14="","",IF(AND(G14&gt;=0,G14&lt;&gt;"",C14&gt;0),(G14/C14)^(1/4)-1,IF(AND(F14&gt;=0,C14&gt;0),(F14/C14)^(1/3)-1,"N/A")))</f>
        <v>1.4126722574956174E-2</v>
      </c>
      <c r="N14" s="46"/>
      <c r="O14" s="47"/>
      <c r="P14" s="47"/>
      <c r="Q14" s="47"/>
      <c r="R14" s="75"/>
      <c r="S14" s="142"/>
      <c r="T14" s="26"/>
      <c r="U14" s="26"/>
      <c r="V14" s="26"/>
      <c r="W14" s="26"/>
      <c r="X14" s="26"/>
      <c r="Y14" s="26"/>
      <c r="Z14" s="26"/>
      <c r="AA14" s="26"/>
      <c r="AB14" s="26"/>
      <c r="AC14" s="313"/>
    </row>
    <row r="15" spans="1:29" ht="12.75" customHeight="1" x14ac:dyDescent="0.25">
      <c r="A15" s="319" t="s">
        <v>321</v>
      </c>
      <c r="B15" s="49" t="s">
        <v>322</v>
      </c>
      <c r="C15" s="42">
        <v>0</v>
      </c>
      <c r="D15" s="42">
        <v>0</v>
      </c>
      <c r="E15" s="42">
        <v>0</v>
      </c>
      <c r="F15" s="500">
        <v>0</v>
      </c>
      <c r="G15" s="395">
        <v>0</v>
      </c>
      <c r="H15" s="411">
        <v>0</v>
      </c>
      <c r="I15" s="142"/>
      <c r="J15" s="26">
        <v>0</v>
      </c>
      <c r="K15" s="26">
        <v>0</v>
      </c>
      <c r="L15" s="50">
        <v>0</v>
      </c>
      <c r="M15" s="45">
        <v>0</v>
      </c>
      <c r="N15" s="46"/>
      <c r="O15" s="47"/>
      <c r="P15" s="47"/>
      <c r="Q15" s="47"/>
      <c r="R15" s="75"/>
      <c r="S15" s="142"/>
      <c r="T15" s="26"/>
      <c r="U15" s="26"/>
      <c r="V15" s="26"/>
      <c r="W15" s="26"/>
      <c r="X15" s="26"/>
      <c r="Y15" s="26"/>
      <c r="Z15" s="26"/>
      <c r="AA15" s="26"/>
      <c r="AB15" s="26"/>
      <c r="AC15" s="313"/>
    </row>
    <row r="16" spans="1:29" ht="12.75" customHeight="1" x14ac:dyDescent="0.25">
      <c r="A16" s="316"/>
      <c r="B16" s="49" t="s">
        <v>350</v>
      </c>
      <c r="C16" s="42"/>
      <c r="D16" s="42"/>
      <c r="E16" s="42"/>
      <c r="F16" s="500"/>
      <c r="G16" s="395"/>
      <c r="H16" s="413" t="str">
        <f>IF(N16="","",G16*(1+N16))</f>
        <v/>
      </c>
      <c r="I16" s="340"/>
      <c r="J16" s="40" t="str">
        <f>IF(O16="","",H16*(1+O16))</f>
        <v/>
      </c>
      <c r="K16" s="40" t="str">
        <f t="shared" ref="K16:L17" si="1">IF(P16="","",J16*(1+P16))</f>
        <v/>
      </c>
      <c r="L16" s="56" t="str">
        <f t="shared" si="1"/>
        <v/>
      </c>
      <c r="M16" s="51" t="str">
        <f>IF(C16="","",IF(AND(G16&gt;=0,G16&lt;&gt;"",C16&gt;0),(G16/C16)^(1/4)-1,IF(AND(F16&gt;=0,C16&gt;0),(F16/C16)^(1/3)-1,"N/A")))</f>
        <v/>
      </c>
      <c r="N16" s="46"/>
      <c r="O16" s="47"/>
      <c r="P16" s="47"/>
      <c r="Q16" s="47"/>
      <c r="R16" s="75"/>
      <c r="S16" s="142"/>
      <c r="T16" s="26"/>
      <c r="U16" s="26"/>
      <c r="V16" s="26"/>
      <c r="W16" s="26"/>
      <c r="X16" s="26"/>
      <c r="Y16" s="26"/>
      <c r="Z16" s="26"/>
      <c r="AA16" s="26"/>
      <c r="AB16" s="26"/>
      <c r="AC16" s="313"/>
    </row>
    <row r="17" spans="1:29" ht="12.75" customHeight="1" x14ac:dyDescent="0.25">
      <c r="A17" s="316"/>
      <c r="B17" s="49" t="s">
        <v>270</v>
      </c>
      <c r="C17" s="42"/>
      <c r="D17" s="42"/>
      <c r="E17" s="42"/>
      <c r="F17" s="500"/>
      <c r="G17" s="395"/>
      <c r="H17" s="413" t="str">
        <f>IF(N17="","",G17*(1+N17))</f>
        <v/>
      </c>
      <c r="I17" s="340"/>
      <c r="J17" s="40" t="str">
        <f>IF(O17="","",H17*(1+O17))</f>
        <v/>
      </c>
      <c r="K17" s="40" t="str">
        <f t="shared" si="1"/>
        <v/>
      </c>
      <c r="L17" s="56" t="str">
        <f t="shared" si="1"/>
        <v/>
      </c>
      <c r="M17" s="51" t="str">
        <f>IF(C17="","",IF(AND(G17&gt;=0,G17&lt;&gt;"",C17&gt;0),(G17/C17)^(1/4)-1,IF(AND(F17&gt;=0,C17&gt;0),(F17/C17)^(1/3)-1,"N/A")))</f>
        <v/>
      </c>
      <c r="N17" s="46"/>
      <c r="O17" s="47"/>
      <c r="P17" s="47"/>
      <c r="Q17" s="47"/>
      <c r="R17" s="75"/>
      <c r="S17" s="142"/>
      <c r="T17" s="26"/>
      <c r="U17" s="26"/>
      <c r="V17" s="26"/>
      <c r="W17" s="26"/>
      <c r="X17" s="26"/>
      <c r="Y17" s="26"/>
      <c r="Z17" s="26"/>
      <c r="AA17" s="26"/>
      <c r="AB17" s="26"/>
      <c r="AC17" s="313"/>
    </row>
    <row r="18" spans="1:29" ht="12.75" customHeight="1" x14ac:dyDescent="0.25">
      <c r="A18" s="321"/>
      <c r="B18" s="34" t="s">
        <v>87</v>
      </c>
      <c r="C18" s="63">
        <f t="shared" ref="C18:L18" si="2">SUM(C8:C17)</f>
        <v>82503</v>
      </c>
      <c r="D18" s="63">
        <f t="shared" si="2"/>
        <v>81117</v>
      </c>
      <c r="E18" s="63">
        <f t="shared" si="2"/>
        <v>79727</v>
      </c>
      <c r="F18" s="518">
        <f t="shared" si="2"/>
        <v>78185</v>
      </c>
      <c r="G18" s="546">
        <f t="shared" si="2"/>
        <v>85030</v>
      </c>
      <c r="H18" s="414">
        <f t="shared" si="2"/>
        <v>86510</v>
      </c>
      <c r="I18" s="341"/>
      <c r="J18" s="58">
        <f t="shared" si="2"/>
        <v>88116</v>
      </c>
      <c r="K18" s="58">
        <f t="shared" si="2"/>
        <v>80953.02</v>
      </c>
      <c r="L18" s="58">
        <f t="shared" si="2"/>
        <v>82332.080400000006</v>
      </c>
      <c r="M18" s="144">
        <f>IF(AND(G18&gt;0,C18&gt;0),(G18/C18)^(1/4)-1,IF(AND(G18&lt;=0,C18&gt;0),(F18/C18)^(1/3)-1,""))</f>
        <v>7.5708850872764355E-3</v>
      </c>
      <c r="N18" s="62">
        <f>IF(G18&lt;=0,"",(H18-G18)/G18)</f>
        <v>1.7405621545336938E-2</v>
      </c>
      <c r="O18" s="62">
        <f>IF(H18&lt;=0,"",(J18-H18)/H18)</f>
        <v>1.8564327823373021E-2</v>
      </c>
      <c r="P18" s="62">
        <f>IF(J18&lt;=0,"",(K18-J18)/J18)</f>
        <v>-8.1290344545825913E-2</v>
      </c>
      <c r="Q18" s="62">
        <f>IF(K18&lt;=0,"",(L18-K18)/K18)</f>
        <v>1.7035317521199359E-2</v>
      </c>
      <c r="R18" s="83"/>
      <c r="S18" s="26"/>
      <c r="T18" s="26"/>
      <c r="U18" s="26"/>
      <c r="V18" s="26"/>
      <c r="W18" s="26"/>
      <c r="X18" s="26"/>
      <c r="Y18" s="26"/>
      <c r="Z18" s="26"/>
      <c r="AA18" s="26"/>
      <c r="AB18" s="26"/>
      <c r="AC18" s="313"/>
    </row>
    <row r="19" spans="1:29" ht="21" customHeight="1" x14ac:dyDescent="0.25">
      <c r="A19" s="318" t="s">
        <v>88</v>
      </c>
      <c r="B19" s="68"/>
      <c r="C19" s="71"/>
      <c r="D19" s="71"/>
      <c r="E19" s="71"/>
      <c r="F19" s="509"/>
      <c r="G19" s="402"/>
      <c r="H19" s="415"/>
      <c r="I19" s="76"/>
      <c r="J19" s="68"/>
      <c r="K19" s="68"/>
      <c r="L19" s="68"/>
      <c r="M19" s="64"/>
      <c r="N19" s="70"/>
      <c r="O19" s="70"/>
      <c r="P19" s="70"/>
      <c r="Q19" s="70"/>
      <c r="R19" s="71"/>
      <c r="S19" s="26"/>
      <c r="T19" s="26"/>
      <c r="U19" s="26"/>
      <c r="V19" s="26"/>
      <c r="W19" s="26"/>
      <c r="X19" s="26"/>
      <c r="Y19" s="26"/>
      <c r="Z19" s="26"/>
      <c r="AA19" s="26"/>
      <c r="AB19" s="26"/>
      <c r="AC19" s="313"/>
    </row>
    <row r="20" spans="1:29" ht="12.75" customHeight="1" x14ac:dyDescent="0.25">
      <c r="A20" s="319" t="s">
        <v>323</v>
      </c>
      <c r="B20" s="49" t="s">
        <v>324</v>
      </c>
      <c r="C20" s="42">
        <v>39573</v>
      </c>
      <c r="D20" s="42">
        <v>39274</v>
      </c>
      <c r="E20" s="42">
        <v>39148</v>
      </c>
      <c r="F20" s="500">
        <v>44800</v>
      </c>
      <c r="G20" s="395">
        <v>44800</v>
      </c>
      <c r="H20" s="416">
        <f>IF(N20="","",G20*(1+N20))</f>
        <v>45696</v>
      </c>
      <c r="I20" s="72"/>
      <c r="J20" s="72">
        <v>46628</v>
      </c>
      <c r="K20" s="73">
        <f>IF(P20="","",J20*(1+P20))</f>
        <v>47560.56</v>
      </c>
      <c r="L20" s="74">
        <f>IF(Q20="","",K20*(1+Q20))</f>
        <v>48511.771199999996</v>
      </c>
      <c r="M20" s="45">
        <f>IF(C20="","",IF(AND(G20&gt;=0,G20&lt;&gt;"",C20&gt;0),(G20/C20)^(1/4)-1,IF(AND(F20&gt;=0,C20&gt;0),(F20/C20)^(1/3)-1,"N/A")))</f>
        <v>3.1501252698036719E-2</v>
      </c>
      <c r="N20" s="146">
        <v>0.02</v>
      </c>
      <c r="O20" s="147">
        <v>0.02</v>
      </c>
      <c r="P20" s="147">
        <v>0.02</v>
      </c>
      <c r="Q20" s="147">
        <v>0.02</v>
      </c>
      <c r="R20" s="75"/>
      <c r="S20" s="142"/>
      <c r="T20" s="26"/>
      <c r="U20" s="26"/>
      <c r="V20" s="26"/>
      <c r="W20" s="26"/>
      <c r="X20" s="26"/>
      <c r="Y20" s="26"/>
      <c r="Z20" s="26"/>
      <c r="AA20" s="26"/>
      <c r="AB20" s="26"/>
      <c r="AC20" s="313"/>
    </row>
    <row r="21" spans="1:29" ht="12.75" customHeight="1" x14ac:dyDescent="0.25">
      <c r="A21" s="322" t="s">
        <v>325</v>
      </c>
      <c r="B21" s="49" t="s">
        <v>326</v>
      </c>
      <c r="C21" s="42">
        <v>18678</v>
      </c>
      <c r="D21" s="42">
        <v>15551</v>
      </c>
      <c r="E21" s="42">
        <v>16219</v>
      </c>
      <c r="F21" s="500">
        <v>15000</v>
      </c>
      <c r="G21" s="395">
        <v>16000</v>
      </c>
      <c r="H21" s="411">
        <v>16000</v>
      </c>
      <c r="I21" s="142"/>
      <c r="J21" s="26">
        <v>16000</v>
      </c>
      <c r="K21" s="40" t="str">
        <f t="shared" ref="K21:L24" si="3">IF(P21="","",J21*(1+P21))</f>
        <v/>
      </c>
      <c r="L21" s="56" t="str">
        <f t="shared" si="3"/>
        <v/>
      </c>
      <c r="M21" s="45">
        <f>IF(C21="","",IF(AND(G21&gt;=0,G21&lt;&gt;"",C21&gt;0),(G21/C21)^(1/4)-1,IF(AND(F21&gt;=0,C21&gt;0),(F21/C21)^(1/3)-1,"N/A")))</f>
        <v>-3.7950533934546837E-2</v>
      </c>
      <c r="N21" s="146"/>
      <c r="O21" s="147"/>
      <c r="P21" s="147"/>
      <c r="Q21" s="147"/>
      <c r="R21" s="75"/>
      <c r="S21" s="142"/>
      <c r="T21" s="26"/>
      <c r="U21" s="26"/>
      <c r="V21" s="26"/>
      <c r="W21" s="26"/>
      <c r="X21" s="26"/>
      <c r="Y21" s="26"/>
      <c r="Z21" s="26"/>
      <c r="AA21" s="26"/>
      <c r="AB21" s="26"/>
      <c r="AC21" s="313"/>
    </row>
    <row r="22" spans="1:29" ht="12.75" customHeight="1" x14ac:dyDescent="0.25">
      <c r="A22" s="323" t="s">
        <v>327</v>
      </c>
      <c r="B22" s="324" t="s">
        <v>328</v>
      </c>
      <c r="C22" s="42"/>
      <c r="D22" s="42"/>
      <c r="E22" s="42"/>
      <c r="F22" s="500"/>
      <c r="G22" s="395"/>
      <c r="H22" s="413" t="str">
        <f>IF(N22="","",G22*(1+N22))</f>
        <v/>
      </c>
      <c r="I22" s="340"/>
      <c r="J22" s="40" t="str">
        <f>IF(O22="","",H22*(1+O22))</f>
        <v/>
      </c>
      <c r="K22" s="40" t="str">
        <f t="shared" si="3"/>
        <v/>
      </c>
      <c r="L22" s="56" t="str">
        <f t="shared" si="3"/>
        <v/>
      </c>
      <c r="M22" s="51" t="str">
        <f>IF(C22="","",IF(AND(G22&gt;=0,G22&lt;&gt;"",C22&gt;0),(G22/C22)^(1/4)-1,IF(AND(F22&gt;=0,C22&gt;0),(F22/C22)^(1/3)-1,"N/A")))</f>
        <v/>
      </c>
      <c r="N22" s="146"/>
      <c r="O22" s="147"/>
      <c r="P22" s="147"/>
      <c r="Q22" s="147"/>
      <c r="R22" s="75"/>
      <c r="S22" s="142"/>
      <c r="T22" s="26"/>
      <c r="U22" s="26"/>
      <c r="V22" s="26"/>
      <c r="W22" s="26"/>
      <c r="X22" s="26"/>
      <c r="Y22" s="26"/>
      <c r="Z22" s="26"/>
      <c r="AA22" s="26"/>
      <c r="AB22" s="26"/>
      <c r="AC22" s="313"/>
    </row>
    <row r="23" spans="1:29" ht="12.75" customHeight="1" x14ac:dyDescent="0.25">
      <c r="A23" s="325" t="s">
        <v>329</v>
      </c>
      <c r="B23" s="49" t="s">
        <v>330</v>
      </c>
      <c r="C23" s="42">
        <v>4958</v>
      </c>
      <c r="D23" s="42">
        <v>6003</v>
      </c>
      <c r="E23" s="42">
        <v>4886</v>
      </c>
      <c r="F23" s="590">
        <v>4602</v>
      </c>
      <c r="G23" s="395">
        <v>4390</v>
      </c>
      <c r="H23" s="416">
        <f>IF(N23="","",G23*(1+N23))</f>
        <v>4653.4000000000005</v>
      </c>
      <c r="I23" s="342"/>
      <c r="J23" s="73">
        <f>IF(O23="","",H23*(1+O23))</f>
        <v>4932.6040000000012</v>
      </c>
      <c r="K23" s="73">
        <f t="shared" si="3"/>
        <v>5228.5602400000016</v>
      </c>
      <c r="L23" s="74">
        <f t="shared" si="3"/>
        <v>5542.2738544000022</v>
      </c>
      <c r="M23" s="45"/>
      <c r="N23" s="146">
        <v>0.06</v>
      </c>
      <c r="O23" s="147">
        <v>0.06</v>
      </c>
      <c r="P23" s="147">
        <v>0.06</v>
      </c>
      <c r="Q23" s="147">
        <v>0.06</v>
      </c>
      <c r="R23" s="75"/>
      <c r="S23" s="142"/>
      <c r="T23" s="26"/>
      <c r="U23" s="26"/>
      <c r="V23" s="26"/>
      <c r="W23" s="26"/>
      <c r="X23" s="26"/>
      <c r="Y23" s="26"/>
      <c r="Z23" s="26"/>
      <c r="AA23" s="26"/>
      <c r="AB23" s="26"/>
      <c r="AC23" s="313"/>
    </row>
    <row r="24" spans="1:29" ht="12.75" customHeight="1" x14ac:dyDescent="0.25">
      <c r="A24" s="319" t="s">
        <v>331</v>
      </c>
      <c r="B24" s="49" t="s">
        <v>332</v>
      </c>
      <c r="C24" s="42">
        <v>3027</v>
      </c>
      <c r="D24" s="42">
        <v>3005</v>
      </c>
      <c r="E24" s="42">
        <v>2995</v>
      </c>
      <c r="F24" s="500">
        <v>3427</v>
      </c>
      <c r="G24" s="395">
        <v>3427</v>
      </c>
      <c r="H24" s="416">
        <f>IF(N24="","",G24*(1+N24))</f>
        <v>3529.81</v>
      </c>
      <c r="I24" s="342"/>
      <c r="J24" s="73">
        <f>IF(O24="","",H24*(1+O24))</f>
        <v>3635.7042999999999</v>
      </c>
      <c r="K24" s="73">
        <f t="shared" si="3"/>
        <v>3744.7754289999998</v>
      </c>
      <c r="L24" s="74">
        <f t="shared" si="3"/>
        <v>3857.11869187</v>
      </c>
      <c r="M24" s="51"/>
      <c r="N24" s="146">
        <v>0.03</v>
      </c>
      <c r="O24" s="147">
        <v>0.03</v>
      </c>
      <c r="P24" s="147">
        <v>0.03</v>
      </c>
      <c r="Q24" s="147">
        <v>0.03</v>
      </c>
      <c r="R24" s="75"/>
      <c r="S24" s="76"/>
      <c r="T24" s="26"/>
      <c r="U24" s="26"/>
      <c r="V24" s="26"/>
      <c r="W24" s="26"/>
      <c r="X24" s="26"/>
      <c r="Y24" s="26"/>
      <c r="Z24" s="26"/>
      <c r="AA24" s="26"/>
      <c r="AB24" s="26"/>
      <c r="AC24" s="313"/>
    </row>
    <row r="25" spans="1:29" ht="12.75" customHeight="1" x14ac:dyDescent="0.25">
      <c r="A25" s="319" t="s">
        <v>333</v>
      </c>
      <c r="B25" s="49" t="s">
        <v>334</v>
      </c>
      <c r="C25" s="42">
        <v>94</v>
      </c>
      <c r="D25" s="42">
        <v>293</v>
      </c>
      <c r="E25" s="42">
        <v>316</v>
      </c>
      <c r="F25" s="500">
        <v>237</v>
      </c>
      <c r="G25" s="395">
        <v>237</v>
      </c>
      <c r="H25" s="411">
        <v>250</v>
      </c>
      <c r="I25" s="142"/>
      <c r="J25" s="26">
        <v>250</v>
      </c>
      <c r="K25" s="26">
        <v>250</v>
      </c>
      <c r="L25" s="50">
        <v>250</v>
      </c>
      <c r="M25" s="51"/>
      <c r="N25" s="146"/>
      <c r="O25" s="147"/>
      <c r="P25" s="147"/>
      <c r="Q25" s="147"/>
      <c r="R25" s="75"/>
      <c r="S25" s="76"/>
      <c r="T25" s="26"/>
      <c r="U25" s="26"/>
      <c r="V25" s="26"/>
      <c r="W25" s="26"/>
      <c r="X25" s="26"/>
      <c r="Y25" s="26"/>
      <c r="Z25" s="26"/>
      <c r="AA25" s="26"/>
      <c r="AB25" s="26"/>
      <c r="AC25" s="313"/>
    </row>
    <row r="26" spans="1:29" ht="12.75" customHeight="1" x14ac:dyDescent="0.25">
      <c r="A26" s="319" t="s">
        <v>335</v>
      </c>
      <c r="B26" s="49" t="s">
        <v>336</v>
      </c>
      <c r="C26" s="42">
        <v>8738</v>
      </c>
      <c r="D26" s="42">
        <v>9893</v>
      </c>
      <c r="E26" s="42">
        <v>11296</v>
      </c>
      <c r="F26" s="500">
        <v>11760</v>
      </c>
      <c r="G26" s="395">
        <v>11760</v>
      </c>
      <c r="H26" s="416">
        <f>IF(N26="","",G26*(1+N26))</f>
        <v>12348</v>
      </c>
      <c r="I26" s="342"/>
      <c r="J26" s="73">
        <f>IF(O26="","",H26*(1+O26))</f>
        <v>12965.400000000001</v>
      </c>
      <c r="K26" s="73">
        <f t="shared" ref="K26:L28" si="4">IF(P26="","",J26*(1+P26))</f>
        <v>13613.670000000002</v>
      </c>
      <c r="L26" s="74">
        <f t="shared" si="4"/>
        <v>14294.353500000003</v>
      </c>
      <c r="M26" s="51"/>
      <c r="N26" s="146">
        <v>0.05</v>
      </c>
      <c r="O26" s="147">
        <v>0.05</v>
      </c>
      <c r="P26" s="147">
        <v>0.05</v>
      </c>
      <c r="Q26" s="147">
        <v>0.05</v>
      </c>
      <c r="R26" s="75"/>
      <c r="S26" s="76"/>
      <c r="T26" s="26"/>
      <c r="U26" s="26"/>
      <c r="V26" s="26"/>
      <c r="W26" s="26"/>
      <c r="X26" s="26"/>
      <c r="Y26" s="26"/>
      <c r="Z26" s="26"/>
      <c r="AA26" s="26"/>
      <c r="AB26" s="26"/>
      <c r="AC26" s="313"/>
    </row>
    <row r="27" spans="1:29" ht="12.75" customHeight="1" x14ac:dyDescent="0.25">
      <c r="A27" s="319" t="s">
        <v>337</v>
      </c>
      <c r="B27" s="49" t="s">
        <v>338</v>
      </c>
      <c r="C27" s="42">
        <v>400</v>
      </c>
      <c r="D27" s="42">
        <v>1400</v>
      </c>
      <c r="E27" s="42">
        <v>2109</v>
      </c>
      <c r="F27" s="500">
        <v>3000</v>
      </c>
      <c r="G27" s="395">
        <v>3425</v>
      </c>
      <c r="H27" s="416">
        <f>IF(N27="","",G27*(1+N27))</f>
        <v>3562</v>
      </c>
      <c r="I27" s="342"/>
      <c r="J27" s="73">
        <f>IF(O27="","",H27*(1+O27))</f>
        <v>3704.48</v>
      </c>
      <c r="K27" s="73">
        <f t="shared" si="4"/>
        <v>3852.6592000000001</v>
      </c>
      <c r="L27" s="74">
        <f t="shared" si="4"/>
        <v>4006.7655680000003</v>
      </c>
      <c r="M27" s="51"/>
      <c r="N27" s="146">
        <v>0.04</v>
      </c>
      <c r="O27" s="147">
        <v>0.04</v>
      </c>
      <c r="P27" s="147">
        <v>0.04</v>
      </c>
      <c r="Q27" s="147">
        <v>0.04</v>
      </c>
      <c r="R27" s="75"/>
      <c r="S27" s="76"/>
      <c r="T27" s="26"/>
      <c r="U27" s="26"/>
      <c r="V27" s="26"/>
      <c r="W27" s="26"/>
      <c r="X27" s="26"/>
      <c r="Y27" s="26"/>
      <c r="Z27" s="26"/>
      <c r="AA27" s="26"/>
      <c r="AB27" s="26"/>
      <c r="AC27" s="313"/>
    </row>
    <row r="28" spans="1:29" ht="12.75" customHeight="1" x14ac:dyDescent="0.25">
      <c r="A28" s="317"/>
      <c r="B28" s="49" t="s">
        <v>235</v>
      </c>
      <c r="C28" s="42"/>
      <c r="D28" s="42"/>
      <c r="E28" s="42"/>
      <c r="F28" s="500"/>
      <c r="G28" s="395"/>
      <c r="H28" s="413" t="str">
        <f>IF(N28="","",G28*(1+N28))</f>
        <v/>
      </c>
      <c r="I28" s="340"/>
      <c r="J28" s="40" t="str">
        <f>IF(O28="","",H28*(1+O28))</f>
        <v/>
      </c>
      <c r="K28" s="40" t="str">
        <f t="shared" si="4"/>
        <v/>
      </c>
      <c r="L28" s="56" t="str">
        <f t="shared" si="4"/>
        <v/>
      </c>
      <c r="M28" s="51" t="str">
        <f>IF(C28="","",IF(AND(G28&gt;=0,G28&lt;&gt;"",C28&gt;0),(G28/C28)^(1/4)-1,IF(AND(F28&gt;=0,C28&gt;0),(F28/C28)^(1/3)-1,"N/A")))</f>
        <v/>
      </c>
      <c r="N28" s="146"/>
      <c r="O28" s="147"/>
      <c r="P28" s="147"/>
      <c r="Q28" s="147"/>
      <c r="R28" s="75"/>
      <c r="S28" s="76"/>
      <c r="T28" s="26"/>
      <c r="U28" s="26"/>
      <c r="V28" s="26"/>
      <c r="W28" s="26"/>
      <c r="X28" s="26"/>
      <c r="Y28" s="26"/>
      <c r="Z28" s="26"/>
      <c r="AA28" s="26"/>
      <c r="AB28" s="26"/>
      <c r="AC28" s="313"/>
    </row>
    <row r="29" spans="1:29" ht="12.75" customHeight="1" x14ac:dyDescent="0.25">
      <c r="A29" s="321"/>
      <c r="B29" s="34" t="s">
        <v>236</v>
      </c>
      <c r="C29" s="117">
        <f t="shared" ref="C29:L29" si="5">SUM(C20:C28)</f>
        <v>75468</v>
      </c>
      <c r="D29" s="117">
        <f t="shared" si="5"/>
        <v>75419</v>
      </c>
      <c r="E29" s="117">
        <f t="shared" si="5"/>
        <v>76969</v>
      </c>
      <c r="F29" s="591">
        <f t="shared" si="5"/>
        <v>82826</v>
      </c>
      <c r="G29" s="598">
        <f t="shared" si="5"/>
        <v>84039</v>
      </c>
      <c r="H29" s="414">
        <f t="shared" si="5"/>
        <v>86039.209999999992</v>
      </c>
      <c r="I29" s="341"/>
      <c r="J29" s="58">
        <f t="shared" si="5"/>
        <v>88116.188299999994</v>
      </c>
      <c r="K29" s="58">
        <f t="shared" si="5"/>
        <v>74250.224868999998</v>
      </c>
      <c r="L29" s="58">
        <f t="shared" si="5"/>
        <v>76462.282814270002</v>
      </c>
      <c r="M29" s="144">
        <f>IF(AND(G29&gt;0,C29&gt;0),(G29/C29)^(1/4)-1,IF(AND(G29&lt;=0,C29&gt;0),(F29/C29)^(1/3)-1,""))</f>
        <v>2.7257944868368522E-2</v>
      </c>
      <c r="N29" s="62">
        <f>IF(G29&lt;=0,"",(H29-G29)/G29)</f>
        <v>2.3800973357607679E-2</v>
      </c>
      <c r="O29" s="62">
        <f>IF(H29&lt;=0,"",(J29-H29)/H29)</f>
        <v>2.4139904352910756E-2</v>
      </c>
      <c r="P29" s="62">
        <f>IF(J29&lt;=0,"",(K29-J29)/J29)</f>
        <v>-0.15736000045521711</v>
      </c>
      <c r="Q29" s="62">
        <f>IF(K29&lt;=0,"",(L29-K29)/K29)</f>
        <v>2.9791935972890961E-2</v>
      </c>
      <c r="R29" s="83"/>
      <c r="S29" s="26"/>
      <c r="T29" s="26"/>
      <c r="U29" s="26"/>
      <c r="V29" s="26"/>
      <c r="W29" s="26"/>
      <c r="X29" s="26"/>
      <c r="Y29" s="26"/>
      <c r="Z29" s="26"/>
      <c r="AA29" s="26"/>
      <c r="AB29" s="26"/>
      <c r="AC29" s="313"/>
    </row>
    <row r="30" spans="1:29" ht="12.75" customHeight="1" x14ac:dyDescent="0.25">
      <c r="A30" s="317"/>
      <c r="B30" s="84"/>
      <c r="C30" s="292"/>
      <c r="D30" s="292"/>
      <c r="E30" s="292"/>
      <c r="F30" s="534"/>
      <c r="G30" s="561"/>
      <c r="H30" s="582"/>
      <c r="I30" s="434"/>
      <c r="J30" s="292"/>
      <c r="K30" s="292"/>
      <c r="L30" s="292"/>
      <c r="M30" s="292"/>
      <c r="N30" s="108"/>
      <c r="O30" s="292"/>
      <c r="P30" s="292"/>
      <c r="Q30" s="292"/>
      <c r="R30" s="292"/>
      <c r="S30" s="26"/>
      <c r="T30" s="26"/>
      <c r="U30" s="26"/>
      <c r="V30" s="26"/>
      <c r="W30" s="26"/>
      <c r="X30" s="26"/>
      <c r="Y30" s="26"/>
      <c r="Z30" s="26"/>
      <c r="AA30" s="26"/>
      <c r="AB30" s="26"/>
      <c r="AC30" s="313"/>
    </row>
    <row r="31" spans="1:29" ht="12.75" customHeight="1" x14ac:dyDescent="0.25">
      <c r="A31" s="673" t="s">
        <v>237</v>
      </c>
      <c r="B31" s="670"/>
      <c r="C31" s="58">
        <f t="shared" ref="C31:L31" si="6">C18-C29</f>
        <v>7035</v>
      </c>
      <c r="D31" s="58">
        <f t="shared" si="6"/>
        <v>5698</v>
      </c>
      <c r="E31" s="58">
        <f t="shared" si="6"/>
        <v>2758</v>
      </c>
      <c r="F31" s="507">
        <f t="shared" si="6"/>
        <v>-4641</v>
      </c>
      <c r="G31" s="400">
        <f t="shared" si="6"/>
        <v>991</v>
      </c>
      <c r="H31" s="414">
        <f t="shared" si="6"/>
        <v>470.79000000000815</v>
      </c>
      <c r="I31" s="341"/>
      <c r="J31" s="58">
        <f t="shared" si="6"/>
        <v>-0.18829999999434222</v>
      </c>
      <c r="K31" s="58">
        <f t="shared" si="6"/>
        <v>6702.7951310000062</v>
      </c>
      <c r="L31" s="58">
        <f t="shared" si="6"/>
        <v>5869.7975857300044</v>
      </c>
      <c r="M31" s="68"/>
      <c r="N31" s="68"/>
      <c r="O31" s="68"/>
      <c r="P31" s="68"/>
      <c r="Q31" s="68"/>
      <c r="R31" s="68"/>
      <c r="S31" s="68"/>
      <c r="T31" s="26"/>
      <c r="U31" s="26"/>
      <c r="V31" s="26"/>
      <c r="W31" s="26"/>
      <c r="X31" s="26"/>
      <c r="Y31" s="26"/>
      <c r="Z31" s="26"/>
      <c r="AA31" s="26"/>
      <c r="AB31" s="26"/>
      <c r="AC31" s="313"/>
    </row>
    <row r="32" spans="1:29" ht="12.75" customHeight="1" x14ac:dyDescent="0.25">
      <c r="A32" s="326"/>
      <c r="B32" s="293"/>
      <c r="C32" s="84"/>
      <c r="D32" s="84"/>
      <c r="E32" s="84"/>
      <c r="F32" s="535"/>
      <c r="G32" s="562"/>
      <c r="H32" s="583"/>
      <c r="I32" s="435"/>
      <c r="J32" s="84"/>
      <c r="K32" s="84"/>
      <c r="L32" s="84"/>
      <c r="M32" s="68"/>
      <c r="N32" s="68"/>
      <c r="O32" s="68"/>
      <c r="P32" s="68"/>
      <c r="Q32" s="68"/>
      <c r="R32" s="68"/>
      <c r="S32" s="68"/>
      <c r="T32" s="26"/>
      <c r="U32" s="26"/>
      <c r="V32" s="26"/>
      <c r="W32" s="26"/>
      <c r="X32" s="26"/>
      <c r="Y32" s="26"/>
      <c r="Z32" s="26"/>
      <c r="AA32" s="26"/>
      <c r="AB32" s="26"/>
      <c r="AC32" s="313"/>
    </row>
    <row r="33" spans="1:29" ht="12.75" customHeight="1" x14ac:dyDescent="0.25">
      <c r="A33" s="318" t="s">
        <v>238</v>
      </c>
      <c r="B33" s="68"/>
      <c r="C33" s="71"/>
      <c r="D33" s="71"/>
      <c r="E33" s="71"/>
      <c r="F33" s="509"/>
      <c r="G33" s="402"/>
      <c r="H33" s="415"/>
      <c r="I33" s="76"/>
      <c r="J33" s="68"/>
      <c r="K33" s="68"/>
      <c r="L33" s="68"/>
      <c r="M33" s="68"/>
      <c r="N33" s="26"/>
      <c r="O33" s="26"/>
      <c r="P33" s="26"/>
      <c r="Q33" s="26"/>
      <c r="R33" s="26"/>
      <c r="S33" s="26"/>
      <c r="T33" s="26"/>
      <c r="U33" s="26"/>
      <c r="V33" s="26"/>
      <c r="W33" s="26"/>
      <c r="X33" s="26"/>
      <c r="Y33" s="26"/>
      <c r="Z33" s="26"/>
      <c r="AA33" s="26"/>
      <c r="AB33" s="26"/>
      <c r="AC33" s="313"/>
    </row>
    <row r="34" spans="1:29" ht="13.65" customHeight="1" x14ac:dyDescent="0.25">
      <c r="A34" s="317"/>
      <c r="B34" s="88" t="s">
        <v>239</v>
      </c>
      <c r="C34" s="42"/>
      <c r="D34" s="42"/>
      <c r="E34" s="42"/>
      <c r="F34" s="500"/>
      <c r="G34" s="395"/>
      <c r="H34" s="416">
        <f>G35</f>
        <v>0</v>
      </c>
      <c r="I34" s="342"/>
      <c r="J34" s="73">
        <f>H35</f>
        <v>470.79000000000815</v>
      </c>
      <c r="K34" s="73">
        <f>J35</f>
        <v>470.60170000001381</v>
      </c>
      <c r="L34" s="73">
        <f>K35</f>
        <v>7173.39683100002</v>
      </c>
      <c r="M34" s="26"/>
      <c r="N34" s="26"/>
      <c r="O34" s="26"/>
      <c r="P34" s="26"/>
      <c r="Q34" s="26"/>
      <c r="R34" s="26"/>
      <c r="S34" s="26"/>
      <c r="T34" s="26"/>
      <c r="U34" s="26"/>
      <c r="V34" s="26"/>
      <c r="W34" s="26"/>
      <c r="X34" s="26"/>
      <c r="Y34" s="26"/>
      <c r="Z34" s="26"/>
      <c r="AA34" s="26"/>
      <c r="AB34" s="26"/>
      <c r="AC34" s="313"/>
    </row>
    <row r="35" spans="1:29" ht="13.65" customHeight="1" x14ac:dyDescent="0.25">
      <c r="A35" s="316"/>
      <c r="B35" s="88" t="s">
        <v>240</v>
      </c>
      <c r="C35" s="42"/>
      <c r="D35" s="42"/>
      <c r="E35" s="42"/>
      <c r="F35" s="500"/>
      <c r="G35" s="395"/>
      <c r="H35" s="584">
        <f>H31+H34</f>
        <v>470.79000000000815</v>
      </c>
      <c r="I35" s="436"/>
      <c r="J35" s="295">
        <f>J31+J34</f>
        <v>470.60170000001381</v>
      </c>
      <c r="K35" s="295">
        <f>K31+K34</f>
        <v>7173.39683100002</v>
      </c>
      <c r="L35" s="295">
        <f>L31+L34</f>
        <v>13043.194416730024</v>
      </c>
      <c r="M35" s="68"/>
      <c r="N35" s="26"/>
      <c r="O35" s="26"/>
      <c r="P35" s="26"/>
      <c r="Q35" s="26"/>
      <c r="R35" s="26"/>
      <c r="S35" s="26"/>
      <c r="T35" s="26"/>
      <c r="U35" s="26"/>
      <c r="V35" s="26"/>
      <c r="W35" s="26"/>
      <c r="X35" s="26"/>
      <c r="Y35" s="26"/>
      <c r="Z35" s="26"/>
      <c r="AA35" s="26"/>
      <c r="AB35" s="26"/>
      <c r="AC35" s="313"/>
    </row>
    <row r="36" spans="1:29" ht="12.75" customHeight="1" x14ac:dyDescent="0.25">
      <c r="A36" s="327"/>
      <c r="B36" s="49" t="s">
        <v>241</v>
      </c>
      <c r="C36" s="42"/>
      <c r="D36" s="42"/>
      <c r="E36" s="42"/>
      <c r="F36" s="500"/>
      <c r="G36" s="395"/>
      <c r="H36" s="585"/>
      <c r="I36" s="297"/>
      <c r="J36" s="297"/>
      <c r="K36" s="297"/>
      <c r="L36" s="297"/>
      <c r="M36" s="298"/>
      <c r="N36" s="26"/>
      <c r="O36" s="26"/>
      <c r="P36" s="26"/>
      <c r="Q36" s="26"/>
      <c r="R36" s="26"/>
      <c r="S36" s="26"/>
      <c r="T36" s="26"/>
      <c r="U36" s="26"/>
      <c r="V36" s="26"/>
      <c r="W36" s="26"/>
      <c r="X36" s="26"/>
      <c r="Y36" s="26"/>
      <c r="Z36" s="26"/>
      <c r="AA36" s="26"/>
      <c r="AB36" s="26"/>
      <c r="AC36" s="313"/>
    </row>
    <row r="37" spans="1:29" ht="13.65" customHeight="1" x14ac:dyDescent="0.25">
      <c r="A37" s="317"/>
      <c r="B37" s="93" t="s">
        <v>242</v>
      </c>
      <c r="C37" s="299">
        <v>28551</v>
      </c>
      <c r="D37" s="299">
        <v>34249</v>
      </c>
      <c r="E37" s="299">
        <v>37007</v>
      </c>
      <c r="F37" s="536">
        <v>30051.23</v>
      </c>
      <c r="G37" s="563">
        <v>35000</v>
      </c>
      <c r="H37" s="586">
        <f>IF(AND(C29&gt;0,D29&gt;0,E29&gt;0,F29&gt;0),H35-H36,0)</f>
        <v>470.79000000000815</v>
      </c>
      <c r="I37" s="437"/>
      <c r="J37" s="300">
        <f>IF(AND(D29&gt;0,E29&gt;0,F29&gt;0,G29&gt;0),J35-J36,0)</f>
        <v>470.60170000001381</v>
      </c>
      <c r="K37" s="300">
        <f>IF(AND(E29&gt;0,F29&gt;0,G29&gt;0,H29&gt;0),K35-K36,0)</f>
        <v>7173.39683100002</v>
      </c>
      <c r="L37" s="300">
        <f>IF(AND(F29&gt;0,G29&gt;0,H29&gt;0,J29&gt;0),L35-L36,0)</f>
        <v>13043.194416730024</v>
      </c>
      <c r="M37" s="26"/>
      <c r="N37" s="26"/>
      <c r="O37" s="26"/>
      <c r="P37" s="26"/>
      <c r="Q37" s="26"/>
      <c r="R37" s="26"/>
      <c r="S37" s="26"/>
      <c r="T37" s="26"/>
      <c r="U37" s="26"/>
      <c r="V37" s="26"/>
      <c r="W37" s="26"/>
      <c r="X37" s="26"/>
      <c r="Y37" s="26"/>
      <c r="Z37" s="26"/>
      <c r="AA37" s="26"/>
      <c r="AB37" s="26"/>
      <c r="AC37" s="313"/>
    </row>
    <row r="38" spans="1:29" ht="13.5" customHeight="1" x14ac:dyDescent="0.25">
      <c r="A38" s="317"/>
      <c r="B38" s="40" t="s">
        <v>243</v>
      </c>
      <c r="C38" s="328">
        <f t="shared" ref="C38:L38" si="7">IF(C29&gt;0,C37/C29," ")</f>
        <v>0.37831928764509459</v>
      </c>
      <c r="D38" s="328">
        <f t="shared" si="7"/>
        <v>0.4541163367321232</v>
      </c>
      <c r="E38" s="328">
        <f t="shared" si="7"/>
        <v>0.48080396003585857</v>
      </c>
      <c r="F38" s="592">
        <f t="shared" si="7"/>
        <v>0.36282363026102915</v>
      </c>
      <c r="G38" s="599">
        <f t="shared" si="7"/>
        <v>0.41647330406120969</v>
      </c>
      <c r="H38" s="605">
        <f t="shared" si="7"/>
        <v>5.4718075630867391E-3</v>
      </c>
      <c r="I38" s="438"/>
      <c r="J38" s="329">
        <f t="shared" si="7"/>
        <v>5.3406951557846026E-3</v>
      </c>
      <c r="K38" s="329">
        <f t="shared" si="7"/>
        <v>9.6611112540818236E-2</v>
      </c>
      <c r="L38" s="329">
        <f t="shared" si="7"/>
        <v>0.17058337701494572</v>
      </c>
      <c r="M38" s="68"/>
      <c r="N38" s="68"/>
      <c r="O38" s="68"/>
      <c r="P38" s="68"/>
      <c r="Q38" s="68"/>
      <c r="R38" s="68"/>
      <c r="S38" s="68"/>
      <c r="T38" s="26"/>
      <c r="U38" s="26"/>
      <c r="V38" s="26"/>
      <c r="W38" s="26"/>
      <c r="X38" s="26"/>
      <c r="Y38" s="26"/>
      <c r="Z38" s="26"/>
      <c r="AA38" s="26"/>
      <c r="AB38" s="26"/>
      <c r="AC38" s="313"/>
    </row>
    <row r="39" spans="1:29" ht="13.5" customHeight="1" x14ac:dyDescent="0.25">
      <c r="A39" s="326"/>
      <c r="B39" s="293"/>
      <c r="C39" s="84"/>
      <c r="D39" s="84"/>
      <c r="E39" s="84"/>
      <c r="F39" s="538"/>
      <c r="G39" s="565"/>
      <c r="H39" s="588"/>
      <c r="I39" s="84"/>
      <c r="J39" s="84"/>
      <c r="K39" s="84"/>
      <c r="L39" s="84"/>
      <c r="M39" s="68"/>
      <c r="N39" s="68"/>
      <c r="O39" s="68"/>
      <c r="P39" s="68"/>
      <c r="Q39" s="68"/>
      <c r="R39" s="68"/>
      <c r="S39" s="68"/>
      <c r="T39" s="26"/>
      <c r="U39" s="26"/>
      <c r="V39" s="26"/>
      <c r="W39" s="26"/>
      <c r="X39" s="26"/>
      <c r="Y39" s="26"/>
      <c r="Z39" s="26"/>
      <c r="AA39" s="26"/>
      <c r="AB39" s="26"/>
      <c r="AC39" s="313"/>
    </row>
    <row r="40" spans="1:29" ht="12.75" customHeight="1" x14ac:dyDescent="0.25">
      <c r="A40" s="327"/>
      <c r="B40" s="68"/>
      <c r="C40" s="43"/>
      <c r="D40" s="43"/>
      <c r="E40" s="43"/>
      <c r="F40" s="539"/>
      <c r="G40" s="468"/>
      <c r="H40" s="475"/>
      <c r="I40" s="43"/>
      <c r="J40" s="43"/>
      <c r="K40" s="43"/>
      <c r="L40" s="43"/>
      <c r="M40" s="68"/>
      <c r="N40" s="68"/>
      <c r="O40" s="68"/>
      <c r="P40" s="68"/>
      <c r="Q40" s="68"/>
      <c r="R40" s="68"/>
      <c r="S40" s="26"/>
      <c r="T40" s="26"/>
      <c r="U40" s="26"/>
      <c r="V40" s="26"/>
      <c r="W40" s="26"/>
      <c r="X40" s="26"/>
      <c r="Y40" s="26"/>
      <c r="Z40" s="26"/>
      <c r="AA40" s="26"/>
      <c r="AB40" s="26"/>
      <c r="AC40" s="313"/>
    </row>
    <row r="41" spans="1:29" ht="12.75" customHeight="1" x14ac:dyDescent="0.25">
      <c r="A41" s="321"/>
      <c r="B41" s="84"/>
      <c r="C41" s="58"/>
      <c r="D41" s="58"/>
      <c r="E41" s="58"/>
      <c r="F41" s="540"/>
      <c r="G41" s="469"/>
      <c r="H41" s="476"/>
      <c r="I41" s="58"/>
      <c r="J41" s="58"/>
      <c r="K41" s="58"/>
      <c r="L41" s="58"/>
      <c r="M41" s="68"/>
      <c r="N41" s="68"/>
      <c r="O41" s="68"/>
      <c r="P41" s="68"/>
      <c r="Q41" s="68"/>
      <c r="R41" s="68"/>
      <c r="S41" s="26"/>
      <c r="T41" s="26"/>
      <c r="U41" s="26"/>
      <c r="V41" s="26"/>
      <c r="W41" s="26"/>
      <c r="X41" s="26"/>
      <c r="Y41" s="26"/>
      <c r="Z41" s="26"/>
      <c r="AA41" s="26"/>
      <c r="AB41" s="26"/>
      <c r="AC41" s="313"/>
    </row>
    <row r="42" spans="1:29" ht="12.75" customHeight="1" x14ac:dyDescent="0.25">
      <c r="A42" s="321"/>
      <c r="B42" s="84"/>
      <c r="C42" s="58"/>
      <c r="D42" s="58"/>
      <c r="E42" s="58"/>
      <c r="F42" s="540"/>
      <c r="G42" s="469"/>
      <c r="H42" s="476"/>
      <c r="I42" s="58"/>
      <c r="J42" s="58"/>
      <c r="K42" s="58"/>
      <c r="L42" s="58"/>
      <c r="M42" s="68"/>
      <c r="N42" s="68"/>
      <c r="O42" s="68"/>
      <c r="P42" s="68"/>
      <c r="Q42" s="68"/>
      <c r="R42" s="68"/>
      <c r="S42" s="26"/>
      <c r="T42" s="26"/>
      <c r="U42" s="26"/>
      <c r="V42" s="26"/>
      <c r="W42" s="26"/>
      <c r="X42" s="26"/>
      <c r="Y42" s="26"/>
      <c r="Z42" s="26"/>
      <c r="AA42" s="26"/>
      <c r="AB42" s="26"/>
      <c r="AC42" s="313"/>
    </row>
    <row r="43" spans="1:29" ht="12.75" customHeight="1" x14ac:dyDescent="0.25">
      <c r="A43" s="321"/>
      <c r="B43" s="84"/>
      <c r="C43" s="58"/>
      <c r="D43" s="58"/>
      <c r="E43" s="58"/>
      <c r="F43" s="540"/>
      <c r="G43" s="469"/>
      <c r="H43" s="476"/>
      <c r="I43" s="58"/>
      <c r="J43" s="58"/>
      <c r="K43" s="58"/>
      <c r="L43" s="58"/>
      <c r="M43" s="68"/>
      <c r="N43" s="68"/>
      <c r="O43" s="68"/>
      <c r="P43" s="68"/>
      <c r="Q43" s="68"/>
      <c r="R43" s="68"/>
      <c r="S43" s="26"/>
      <c r="T43" s="26"/>
      <c r="U43" s="26"/>
      <c r="V43" s="26"/>
      <c r="W43" s="26"/>
      <c r="X43" s="26"/>
      <c r="Y43" s="26"/>
      <c r="Z43" s="26"/>
      <c r="AA43" s="26"/>
      <c r="AB43" s="26"/>
      <c r="AC43" s="313"/>
    </row>
    <row r="44" spans="1:29" ht="12.75" customHeight="1" x14ac:dyDescent="0.25">
      <c r="A44" s="321"/>
      <c r="B44" s="84"/>
      <c r="C44" s="58"/>
      <c r="D44" s="58"/>
      <c r="E44" s="58"/>
      <c r="F44" s="540"/>
      <c r="G44" s="469"/>
      <c r="H44" s="476"/>
      <c r="I44" s="58"/>
      <c r="J44" s="58"/>
      <c r="K44" s="58"/>
      <c r="L44" s="58"/>
      <c r="M44" s="68"/>
      <c r="N44" s="68"/>
      <c r="O44" s="68"/>
      <c r="P44" s="68"/>
      <c r="Q44" s="68"/>
      <c r="R44" s="68"/>
      <c r="S44" s="26"/>
      <c r="T44" s="26"/>
      <c r="U44" s="26"/>
      <c r="V44" s="26"/>
      <c r="W44" s="26"/>
      <c r="X44" s="26"/>
      <c r="Y44" s="26"/>
      <c r="Z44" s="26"/>
      <c r="AA44" s="26"/>
      <c r="AB44" s="26"/>
      <c r="AC44" s="313"/>
    </row>
    <row r="45" spans="1:29" ht="12.75" customHeight="1" x14ac:dyDescent="0.25">
      <c r="A45" s="321"/>
      <c r="B45" s="84"/>
      <c r="C45" s="58"/>
      <c r="D45" s="58"/>
      <c r="E45" s="58"/>
      <c r="F45" s="540"/>
      <c r="G45" s="469"/>
      <c r="H45" s="476"/>
      <c r="I45" s="58"/>
      <c r="J45" s="58"/>
      <c r="K45" s="58"/>
      <c r="L45" s="58"/>
      <c r="M45" s="68"/>
      <c r="N45" s="68"/>
      <c r="O45" s="68"/>
      <c r="P45" s="68"/>
      <c r="Q45" s="68"/>
      <c r="R45" s="68"/>
      <c r="S45" s="26"/>
      <c r="T45" s="26"/>
      <c r="U45" s="26"/>
      <c r="V45" s="26"/>
      <c r="W45" s="26"/>
      <c r="X45" s="26"/>
      <c r="Y45" s="26"/>
      <c r="Z45" s="26"/>
      <c r="AA45" s="26"/>
      <c r="AB45" s="26"/>
      <c r="AC45" s="313"/>
    </row>
    <row r="46" spans="1:29" ht="12.75" customHeight="1" x14ac:dyDescent="0.25">
      <c r="A46" s="321"/>
      <c r="B46" s="84"/>
      <c r="C46" s="58"/>
      <c r="D46" s="58"/>
      <c r="E46" s="58"/>
      <c r="F46" s="540"/>
      <c r="G46" s="469"/>
      <c r="H46" s="476"/>
      <c r="I46" s="58"/>
      <c r="J46" s="58"/>
      <c r="K46" s="58"/>
      <c r="L46" s="58"/>
      <c r="M46" s="68"/>
      <c r="N46" s="68"/>
      <c r="O46" s="68"/>
      <c r="P46" s="68"/>
      <c r="Q46" s="68"/>
      <c r="R46" s="68"/>
      <c r="S46" s="26"/>
      <c r="T46" s="26"/>
      <c r="U46" s="26"/>
      <c r="V46" s="26"/>
      <c r="W46" s="26"/>
      <c r="X46" s="26"/>
      <c r="Y46" s="26"/>
      <c r="Z46" s="26"/>
      <c r="AA46" s="26"/>
      <c r="AB46" s="26"/>
      <c r="AC46" s="313"/>
    </row>
    <row r="47" spans="1:29" ht="12.75" customHeight="1" x14ac:dyDescent="0.25">
      <c r="A47" s="317"/>
      <c r="B47" s="26"/>
      <c r="C47" s="303"/>
      <c r="D47" s="303"/>
      <c r="E47" s="303"/>
      <c r="F47" s="541"/>
      <c r="G47" s="470"/>
      <c r="H47" s="477"/>
      <c r="I47" s="303"/>
      <c r="J47" s="303"/>
      <c r="K47" s="303"/>
      <c r="L47" s="26"/>
      <c r="M47" s="26"/>
      <c r="N47" s="26"/>
      <c r="O47" s="26"/>
      <c r="P47" s="26"/>
      <c r="Q47" s="26"/>
      <c r="R47" s="26"/>
      <c r="S47" s="26"/>
      <c r="T47" s="26"/>
      <c r="U47" s="26"/>
      <c r="V47" s="26"/>
      <c r="W47" s="26"/>
      <c r="X47" s="26"/>
      <c r="Y47" s="26"/>
      <c r="Z47" s="26"/>
      <c r="AA47" s="26"/>
      <c r="AB47" s="26"/>
      <c r="AC47" s="313"/>
    </row>
    <row r="48" spans="1:29" ht="12.75" customHeight="1" x14ac:dyDescent="0.25">
      <c r="A48" s="317"/>
      <c r="B48" s="26"/>
      <c r="C48" s="303"/>
      <c r="D48" s="303"/>
      <c r="E48" s="303"/>
      <c r="F48" s="541"/>
      <c r="G48" s="470"/>
      <c r="H48" s="477"/>
      <c r="I48" s="303"/>
      <c r="J48" s="303"/>
      <c r="K48" s="303"/>
      <c r="L48" s="26"/>
      <c r="M48" s="26"/>
      <c r="N48" s="26"/>
      <c r="O48" s="26"/>
      <c r="P48" s="26"/>
      <c r="Q48" s="26"/>
      <c r="R48" s="26"/>
      <c r="S48" s="26"/>
      <c r="T48" s="26"/>
      <c r="U48" s="26"/>
      <c r="V48" s="26"/>
      <c r="W48" s="26"/>
      <c r="X48" s="26"/>
      <c r="Y48" s="26"/>
      <c r="Z48" s="26"/>
      <c r="AA48" s="26"/>
      <c r="AB48" s="26"/>
      <c r="AC48" s="313"/>
    </row>
    <row r="49" spans="1:29" ht="12.75" customHeight="1" x14ac:dyDescent="0.25">
      <c r="A49" s="317"/>
      <c r="B49" s="26"/>
      <c r="C49" s="303"/>
      <c r="D49" s="303"/>
      <c r="E49" s="303"/>
      <c r="F49" s="541"/>
      <c r="G49" s="470"/>
      <c r="H49" s="477"/>
      <c r="I49" s="303"/>
      <c r="J49" s="303"/>
      <c r="K49" s="303"/>
      <c r="L49" s="26"/>
      <c r="M49" s="26"/>
      <c r="N49" s="26"/>
      <c r="O49" s="26"/>
      <c r="P49" s="26"/>
      <c r="Q49" s="26"/>
      <c r="R49" s="26"/>
      <c r="S49" s="26"/>
      <c r="T49" s="26"/>
      <c r="U49" s="26"/>
      <c r="V49" s="26"/>
      <c r="W49" s="26"/>
      <c r="X49" s="26"/>
      <c r="Y49" s="26"/>
      <c r="Z49" s="26"/>
      <c r="AA49" s="26"/>
      <c r="AB49" s="26"/>
      <c r="AC49" s="313"/>
    </row>
    <row r="50" spans="1:29" ht="12.75" customHeight="1" x14ac:dyDescent="0.25">
      <c r="A50" s="317"/>
      <c r="B50" s="26"/>
      <c r="C50" s="26"/>
      <c r="D50" s="26"/>
      <c r="E50" s="26"/>
      <c r="F50" s="497"/>
      <c r="G50" s="390"/>
      <c r="H50" s="407"/>
      <c r="I50" s="26"/>
      <c r="J50" s="26"/>
      <c r="K50" s="26"/>
      <c r="L50" s="26"/>
      <c r="M50" s="26"/>
      <c r="N50" s="26"/>
      <c r="O50" s="26"/>
      <c r="P50" s="26"/>
      <c r="Q50" s="26"/>
      <c r="R50" s="26"/>
      <c r="S50" s="26"/>
      <c r="T50" s="26"/>
      <c r="U50" s="26"/>
      <c r="V50" s="26"/>
      <c r="W50" s="26"/>
      <c r="X50" s="26"/>
      <c r="Y50" s="26"/>
      <c r="Z50" s="26"/>
      <c r="AA50" s="26"/>
      <c r="AB50" s="26"/>
      <c r="AC50" s="313"/>
    </row>
    <row r="51" spans="1:29" ht="12.75" customHeight="1" x14ac:dyDescent="0.25">
      <c r="A51" s="317"/>
      <c r="B51" s="26"/>
      <c r="C51" s="26"/>
      <c r="D51" s="26"/>
      <c r="E51" s="26"/>
      <c r="F51" s="497"/>
      <c r="G51" s="390"/>
      <c r="H51" s="407"/>
      <c r="I51" s="26"/>
      <c r="J51" s="26"/>
      <c r="K51" s="26"/>
      <c r="L51" s="26"/>
      <c r="M51" s="26"/>
      <c r="N51" s="26"/>
      <c r="O51" s="26"/>
      <c r="P51" s="26"/>
      <c r="Q51" s="26"/>
      <c r="R51" s="26"/>
      <c r="S51" s="26"/>
      <c r="T51" s="26"/>
      <c r="U51" s="26"/>
      <c r="V51" s="26"/>
      <c r="W51" s="26"/>
      <c r="X51" s="26"/>
      <c r="Y51" s="26"/>
      <c r="Z51" s="26"/>
      <c r="AA51" s="26"/>
      <c r="AB51" s="26"/>
      <c r="AC51" s="313"/>
    </row>
    <row r="52" spans="1:29" ht="12.75" customHeight="1" x14ac:dyDescent="0.25">
      <c r="A52" s="317"/>
      <c r="B52" s="26"/>
      <c r="C52" s="26"/>
      <c r="D52" s="26"/>
      <c r="E52" s="26"/>
      <c r="F52" s="497"/>
      <c r="G52" s="390"/>
      <c r="H52" s="407"/>
      <c r="I52" s="26"/>
      <c r="J52" s="26"/>
      <c r="K52" s="26"/>
      <c r="L52" s="26"/>
      <c r="M52" s="26"/>
      <c r="N52" s="26"/>
      <c r="O52" s="26"/>
      <c r="P52" s="26"/>
      <c r="Q52" s="26"/>
      <c r="R52" s="26"/>
      <c r="S52" s="26"/>
      <c r="T52" s="26"/>
      <c r="U52" s="26"/>
      <c r="V52" s="26"/>
      <c r="W52" s="26"/>
      <c r="X52" s="26"/>
      <c r="Y52" s="26"/>
      <c r="Z52" s="26"/>
      <c r="AA52" s="26"/>
      <c r="AB52" s="26"/>
      <c r="AC52" s="313"/>
    </row>
    <row r="53" spans="1:29" ht="12.75" customHeight="1" x14ac:dyDescent="0.25">
      <c r="A53" s="317"/>
      <c r="B53" s="26"/>
      <c r="C53" s="26"/>
      <c r="D53" s="26"/>
      <c r="E53" s="26"/>
      <c r="F53" s="497"/>
      <c r="G53" s="390"/>
      <c r="H53" s="407"/>
      <c r="I53" s="26"/>
      <c r="J53" s="26"/>
      <c r="K53" s="26"/>
      <c r="L53" s="26"/>
      <c r="M53" s="26"/>
      <c r="N53" s="26"/>
      <c r="O53" s="26"/>
      <c r="P53" s="26"/>
      <c r="Q53" s="26"/>
      <c r="R53" s="26"/>
      <c r="S53" s="26"/>
      <c r="T53" s="26"/>
      <c r="U53" s="26"/>
      <c r="V53" s="26"/>
      <c r="W53" s="26"/>
      <c r="X53" s="26"/>
      <c r="Y53" s="26"/>
      <c r="Z53" s="26"/>
      <c r="AA53" s="26"/>
      <c r="AB53" s="26"/>
      <c r="AC53" s="313"/>
    </row>
    <row r="54" spans="1:29" ht="12.75" customHeight="1" x14ac:dyDescent="0.25">
      <c r="A54" s="317"/>
      <c r="B54" s="26"/>
      <c r="C54" s="26"/>
      <c r="D54" s="26"/>
      <c r="E54" s="26"/>
      <c r="F54" s="497"/>
      <c r="G54" s="390"/>
      <c r="H54" s="407"/>
      <c r="I54" s="26"/>
      <c r="J54" s="26"/>
      <c r="K54" s="26"/>
      <c r="L54" s="26"/>
      <c r="M54" s="26"/>
      <c r="N54" s="26"/>
      <c r="O54" s="26"/>
      <c r="P54" s="26"/>
      <c r="Q54" s="26"/>
      <c r="R54" s="26"/>
      <c r="S54" s="26"/>
      <c r="T54" s="26"/>
      <c r="U54" s="26"/>
      <c r="V54" s="26"/>
      <c r="W54" s="26"/>
      <c r="X54" s="26"/>
      <c r="Y54" s="26"/>
      <c r="Z54" s="26"/>
      <c r="AA54" s="26"/>
      <c r="AB54" s="26"/>
      <c r="AC54" s="313"/>
    </row>
    <row r="55" spans="1:29" ht="12.75" customHeight="1" x14ac:dyDescent="0.25">
      <c r="A55" s="317"/>
      <c r="B55" s="26"/>
      <c r="C55" s="26"/>
      <c r="D55" s="26"/>
      <c r="E55" s="26"/>
      <c r="F55" s="497"/>
      <c r="G55" s="390"/>
      <c r="H55" s="407"/>
      <c r="I55" s="26"/>
      <c r="J55" s="26"/>
      <c r="K55" s="26"/>
      <c r="L55" s="26"/>
      <c r="M55" s="26"/>
      <c r="N55" s="26"/>
      <c r="O55" s="26"/>
      <c r="P55" s="26"/>
      <c r="Q55" s="26"/>
      <c r="R55" s="26"/>
      <c r="S55" s="26"/>
      <c r="T55" s="26"/>
      <c r="U55" s="26"/>
      <c r="V55" s="26"/>
      <c r="W55" s="26"/>
      <c r="X55" s="26"/>
      <c r="Y55" s="26"/>
      <c r="Z55" s="26"/>
      <c r="AA55" s="26"/>
      <c r="AB55" s="26"/>
      <c r="AC55" s="313"/>
    </row>
    <row r="56" spans="1:29" ht="12.75" customHeight="1" x14ac:dyDescent="0.25">
      <c r="A56" s="317"/>
      <c r="B56" s="26"/>
      <c r="C56" s="26"/>
      <c r="D56" s="26"/>
      <c r="E56" s="26"/>
      <c r="F56" s="497"/>
      <c r="G56" s="390"/>
      <c r="H56" s="407"/>
      <c r="I56" s="26"/>
      <c r="J56" s="26"/>
      <c r="K56" s="26"/>
      <c r="L56" s="26"/>
      <c r="M56" s="26"/>
      <c r="N56" s="26"/>
      <c r="O56" s="26"/>
      <c r="P56" s="26"/>
      <c r="Q56" s="26"/>
      <c r="R56" s="26"/>
      <c r="S56" s="26"/>
      <c r="T56" s="26"/>
      <c r="U56" s="26"/>
      <c r="V56" s="26"/>
      <c r="W56" s="26"/>
      <c r="X56" s="26"/>
      <c r="Y56" s="26"/>
      <c r="Z56" s="26"/>
      <c r="AA56" s="26"/>
      <c r="AB56" s="26"/>
      <c r="AC56" s="313"/>
    </row>
    <row r="57" spans="1:29" ht="12.75" customHeight="1" x14ac:dyDescent="0.25">
      <c r="A57" s="317"/>
      <c r="B57" s="26"/>
      <c r="C57" s="26"/>
      <c r="D57" s="26"/>
      <c r="E57" s="26"/>
      <c r="F57" s="497"/>
      <c r="G57" s="390"/>
      <c r="H57" s="407"/>
      <c r="I57" s="26"/>
      <c r="J57" s="26"/>
      <c r="K57" s="26"/>
      <c r="L57" s="26"/>
      <c r="M57" s="26"/>
      <c r="N57" s="26"/>
      <c r="O57" s="26"/>
      <c r="P57" s="26"/>
      <c r="Q57" s="26"/>
      <c r="R57" s="26"/>
      <c r="S57" s="26"/>
      <c r="T57" s="26"/>
      <c r="U57" s="26"/>
      <c r="V57" s="26"/>
      <c r="W57" s="26"/>
      <c r="X57" s="26"/>
      <c r="Y57" s="26"/>
      <c r="Z57" s="26"/>
      <c r="AA57" s="26"/>
      <c r="AB57" s="26"/>
      <c r="AC57" s="313"/>
    </row>
    <row r="58" spans="1:29" ht="12.75" customHeight="1" x14ac:dyDescent="0.25">
      <c r="A58" s="317"/>
      <c r="B58" s="26"/>
      <c r="C58" s="26"/>
      <c r="D58" s="26"/>
      <c r="E58" s="26"/>
      <c r="F58" s="497"/>
      <c r="G58" s="390"/>
      <c r="H58" s="407"/>
      <c r="I58" s="26"/>
      <c r="J58" s="26"/>
      <c r="K58" s="26"/>
      <c r="L58" s="26"/>
      <c r="M58" s="26"/>
      <c r="N58" s="26"/>
      <c r="O58" s="26"/>
      <c r="P58" s="26"/>
      <c r="Q58" s="26"/>
      <c r="R58" s="26"/>
      <c r="S58" s="26"/>
      <c r="T58" s="26"/>
      <c r="U58" s="26"/>
      <c r="V58" s="26"/>
      <c r="W58" s="26"/>
      <c r="X58" s="26"/>
      <c r="Y58" s="26"/>
      <c r="Z58" s="26"/>
      <c r="AA58" s="26"/>
      <c r="AB58" s="26"/>
      <c r="AC58" s="313"/>
    </row>
    <row r="59" spans="1:29" ht="12.75" customHeight="1" x14ac:dyDescent="0.25">
      <c r="A59" s="330"/>
      <c r="B59" s="331"/>
      <c r="C59" s="331"/>
      <c r="D59" s="331"/>
      <c r="E59" s="331"/>
      <c r="F59" s="593"/>
      <c r="G59" s="600"/>
      <c r="H59" s="606"/>
      <c r="I59" s="331"/>
      <c r="J59" s="331"/>
      <c r="K59" s="331"/>
      <c r="L59" s="331"/>
      <c r="M59" s="331"/>
      <c r="N59" s="331"/>
      <c r="O59" s="331"/>
      <c r="P59" s="331"/>
      <c r="Q59" s="331"/>
      <c r="R59" s="331"/>
      <c r="S59" s="331"/>
      <c r="T59" s="331"/>
      <c r="U59" s="331"/>
      <c r="V59" s="331"/>
      <c r="W59" s="331"/>
      <c r="X59" s="331"/>
      <c r="Y59" s="331"/>
      <c r="Z59" s="331"/>
      <c r="AA59" s="331"/>
      <c r="AB59" s="331"/>
      <c r="AC59" s="332"/>
    </row>
    <row r="60" spans="1:29" ht="12.75" customHeight="1" x14ac:dyDescent="0.25">
      <c r="A60" s="333"/>
      <c r="B60" s="334"/>
      <c r="C60" s="334"/>
      <c r="D60" s="334"/>
      <c r="E60" s="334"/>
      <c r="F60" s="594"/>
      <c r="G60" s="601"/>
      <c r="H60" s="607"/>
      <c r="I60" s="334"/>
      <c r="J60" s="334"/>
      <c r="K60" s="334"/>
      <c r="L60" s="334"/>
      <c r="M60" s="334"/>
      <c r="N60" s="334"/>
      <c r="O60" s="334"/>
      <c r="P60" s="334"/>
      <c r="Q60" s="334"/>
      <c r="R60" s="334"/>
      <c r="S60" s="334"/>
      <c r="T60" s="334"/>
      <c r="U60" s="334"/>
      <c r="V60" s="334"/>
      <c r="W60" s="334"/>
      <c r="X60" s="334"/>
      <c r="Y60" s="334"/>
      <c r="Z60" s="334"/>
      <c r="AA60" s="334"/>
      <c r="AB60" s="334"/>
      <c r="AC60" s="335"/>
    </row>
    <row r="61" spans="1:29" ht="12.75" customHeight="1" x14ac:dyDescent="0.25">
      <c r="A61" s="5"/>
      <c r="B61" s="6"/>
      <c r="C61" s="6"/>
      <c r="D61" s="6"/>
      <c r="E61" s="6"/>
      <c r="F61" s="595"/>
      <c r="G61" s="602"/>
      <c r="H61" s="608"/>
      <c r="I61" s="429"/>
      <c r="J61" s="6"/>
      <c r="K61" s="6"/>
      <c r="L61" s="6"/>
      <c r="M61" s="6"/>
      <c r="N61" s="6"/>
      <c r="O61" s="6"/>
      <c r="P61" s="6"/>
      <c r="Q61" s="6"/>
      <c r="R61" s="6"/>
      <c r="S61" s="6"/>
      <c r="T61" s="6"/>
      <c r="U61" s="6"/>
      <c r="V61" s="6"/>
      <c r="W61" s="6"/>
      <c r="X61" s="6"/>
      <c r="Y61" s="6"/>
      <c r="Z61" s="6"/>
      <c r="AA61" s="6"/>
      <c r="AB61" s="6"/>
      <c r="AC61" s="7"/>
    </row>
    <row r="62" spans="1:29" ht="12.75" customHeight="1" x14ac:dyDescent="0.25">
      <c r="A62" s="5"/>
      <c r="B62" s="6"/>
      <c r="C62" s="6"/>
      <c r="D62" s="6"/>
      <c r="E62" s="6"/>
      <c r="F62" s="595"/>
      <c r="G62" s="602"/>
      <c r="H62" s="608"/>
      <c r="I62" s="429"/>
      <c r="J62" s="6"/>
      <c r="K62" s="6"/>
      <c r="L62" s="6"/>
      <c r="M62" s="6"/>
      <c r="N62" s="6"/>
      <c r="O62" s="6"/>
      <c r="P62" s="6"/>
      <c r="Q62" s="6"/>
      <c r="R62" s="6"/>
      <c r="S62" s="6"/>
      <c r="T62" s="6"/>
      <c r="U62" s="6"/>
      <c r="V62" s="6"/>
      <c r="W62" s="6"/>
      <c r="X62" s="6"/>
      <c r="Y62" s="6"/>
      <c r="Z62" s="6"/>
      <c r="AA62" s="6"/>
      <c r="AB62" s="6"/>
      <c r="AC62" s="7"/>
    </row>
    <row r="63" spans="1:29" ht="12.75" customHeight="1" x14ac:dyDescent="0.25">
      <c r="A63" s="5"/>
      <c r="B63" s="6"/>
      <c r="C63" s="6"/>
      <c r="D63" s="6"/>
      <c r="E63" s="6"/>
      <c r="F63" s="595"/>
      <c r="G63" s="602"/>
      <c r="H63" s="608"/>
      <c r="I63" s="429"/>
      <c r="J63" s="6"/>
      <c r="K63" s="6"/>
      <c r="L63" s="6"/>
      <c r="M63" s="6"/>
      <c r="N63" s="6"/>
      <c r="O63" s="6"/>
      <c r="P63" s="6"/>
      <c r="Q63" s="6"/>
      <c r="R63" s="6"/>
      <c r="S63" s="6"/>
      <c r="T63" s="6"/>
      <c r="U63" s="6"/>
      <c r="V63" s="6"/>
      <c r="W63" s="6"/>
      <c r="X63" s="6"/>
      <c r="Y63" s="6"/>
      <c r="Z63" s="6"/>
      <c r="AA63" s="6"/>
      <c r="AB63" s="6"/>
      <c r="AC63" s="7"/>
    </row>
    <row r="64" spans="1:29" ht="12.75" customHeight="1" x14ac:dyDescent="0.25">
      <c r="A64" s="5"/>
      <c r="B64" s="6"/>
      <c r="C64" s="6"/>
      <c r="D64" s="6"/>
      <c r="E64" s="6"/>
      <c r="F64" s="595"/>
      <c r="G64" s="602"/>
      <c r="H64" s="608"/>
      <c r="I64" s="429"/>
      <c r="J64" s="6"/>
      <c r="K64" s="6"/>
      <c r="L64" s="6"/>
      <c r="M64" s="6"/>
      <c r="N64" s="6"/>
      <c r="O64" s="6"/>
      <c r="P64" s="6"/>
      <c r="Q64" s="6"/>
      <c r="R64" s="6"/>
      <c r="S64" s="6"/>
      <c r="T64" s="6"/>
      <c r="U64" s="6"/>
      <c r="V64" s="6"/>
      <c r="W64" s="6"/>
      <c r="X64" s="6"/>
      <c r="Y64" s="6"/>
      <c r="Z64" s="6"/>
      <c r="AA64" s="6"/>
      <c r="AB64" s="6"/>
      <c r="AC64" s="7"/>
    </row>
    <row r="65" spans="1:29" ht="12.75" customHeight="1" x14ac:dyDescent="0.25">
      <c r="A65" s="5"/>
      <c r="B65" s="6"/>
      <c r="C65" s="6"/>
      <c r="D65" s="6"/>
      <c r="E65" s="6"/>
      <c r="F65" s="595"/>
      <c r="G65" s="602"/>
      <c r="H65" s="608"/>
      <c r="I65" s="429"/>
      <c r="J65" s="6"/>
      <c r="K65" s="6"/>
      <c r="L65" s="6"/>
      <c r="M65" s="6"/>
      <c r="N65" s="6"/>
      <c r="O65" s="6"/>
      <c r="P65" s="6"/>
      <c r="Q65" s="6"/>
      <c r="R65" s="6"/>
      <c r="S65" s="6"/>
      <c r="T65" s="6"/>
      <c r="U65" s="6"/>
      <c r="V65" s="6"/>
      <c r="W65" s="6"/>
      <c r="X65" s="6"/>
      <c r="Y65" s="6"/>
      <c r="Z65" s="6"/>
      <c r="AA65" s="6"/>
      <c r="AB65" s="6"/>
      <c r="AC65" s="7"/>
    </row>
    <row r="66" spans="1:29" ht="12.75" customHeight="1" x14ac:dyDescent="0.25">
      <c r="A66" s="5"/>
      <c r="B66" s="6"/>
      <c r="C66" s="6"/>
      <c r="D66" s="6"/>
      <c r="E66" s="6"/>
      <c r="F66" s="595"/>
      <c r="G66" s="602"/>
      <c r="H66" s="608"/>
      <c r="I66" s="429"/>
      <c r="J66" s="6"/>
      <c r="K66" s="6"/>
      <c r="L66" s="6"/>
      <c r="M66" s="6"/>
      <c r="N66" s="6"/>
      <c r="O66" s="6"/>
      <c r="P66" s="6"/>
      <c r="Q66" s="6"/>
      <c r="R66" s="6"/>
      <c r="S66" s="6"/>
      <c r="T66" s="6"/>
      <c r="U66" s="6"/>
      <c r="V66" s="6"/>
      <c r="W66" s="6"/>
      <c r="X66" s="6"/>
      <c r="Y66" s="6"/>
      <c r="Z66" s="6"/>
      <c r="AA66" s="6"/>
      <c r="AB66" s="6"/>
      <c r="AC66" s="7"/>
    </row>
    <row r="67" spans="1:29" ht="12.75" customHeight="1" x14ac:dyDescent="0.25">
      <c r="A67" s="5"/>
      <c r="B67" s="6"/>
      <c r="C67" s="6"/>
      <c r="D67" s="6"/>
      <c r="E67" s="6"/>
      <c r="F67" s="595"/>
      <c r="G67" s="602"/>
      <c r="H67" s="608"/>
      <c r="I67" s="429"/>
      <c r="J67" s="6"/>
      <c r="K67" s="6"/>
      <c r="L67" s="6"/>
      <c r="M67" s="6"/>
      <c r="N67" s="6"/>
      <c r="O67" s="6"/>
      <c r="P67" s="6"/>
      <c r="Q67" s="6"/>
      <c r="R67" s="6"/>
      <c r="S67" s="6"/>
      <c r="T67" s="6"/>
      <c r="U67" s="6"/>
      <c r="V67" s="6"/>
      <c r="W67" s="6"/>
      <c r="X67" s="6"/>
      <c r="Y67" s="6"/>
      <c r="Z67" s="6"/>
      <c r="AA67" s="6"/>
      <c r="AB67" s="6"/>
      <c r="AC67" s="7"/>
    </row>
    <row r="68" spans="1:29" ht="12.75" customHeight="1" x14ac:dyDescent="0.25">
      <c r="A68" s="5"/>
      <c r="B68" s="6"/>
      <c r="C68" s="6"/>
      <c r="D68" s="6"/>
      <c r="E68" s="6"/>
      <c r="F68" s="595"/>
      <c r="G68" s="602"/>
      <c r="H68" s="608"/>
      <c r="I68" s="429"/>
      <c r="J68" s="6"/>
      <c r="K68" s="6"/>
      <c r="L68" s="6"/>
      <c r="M68" s="6"/>
      <c r="N68" s="6"/>
      <c r="O68" s="6"/>
      <c r="P68" s="6"/>
      <c r="Q68" s="6"/>
      <c r="R68" s="6"/>
      <c r="S68" s="6"/>
      <c r="T68" s="6"/>
      <c r="U68" s="6"/>
      <c r="V68" s="6"/>
      <c r="W68" s="6"/>
      <c r="X68" s="6"/>
      <c r="Y68" s="6"/>
      <c r="Z68" s="6"/>
      <c r="AA68" s="6"/>
      <c r="AB68" s="6"/>
      <c r="AC68" s="7"/>
    </row>
    <row r="69" spans="1:29" ht="12.75" customHeight="1" x14ac:dyDescent="0.25">
      <c r="A69" s="5"/>
      <c r="B69" s="6"/>
      <c r="C69" s="6"/>
      <c r="D69" s="6"/>
      <c r="E69" s="6"/>
      <c r="F69" s="595"/>
      <c r="G69" s="602"/>
      <c r="H69" s="608"/>
      <c r="I69" s="429"/>
      <c r="J69" s="6"/>
      <c r="K69" s="6"/>
      <c r="L69" s="6"/>
      <c r="M69" s="6"/>
      <c r="N69" s="6"/>
      <c r="O69" s="6"/>
      <c r="P69" s="6"/>
      <c r="Q69" s="6"/>
      <c r="R69" s="6"/>
      <c r="S69" s="6"/>
      <c r="T69" s="6"/>
      <c r="U69" s="6"/>
      <c r="V69" s="6"/>
      <c r="W69" s="6"/>
      <c r="X69" s="6"/>
      <c r="Y69" s="6"/>
      <c r="Z69" s="6"/>
      <c r="AA69" s="6"/>
      <c r="AB69" s="6"/>
      <c r="AC69" s="7"/>
    </row>
    <row r="70" spans="1:29" ht="12.75" customHeight="1" x14ac:dyDescent="0.25">
      <c r="A70" s="5"/>
      <c r="B70" s="6"/>
      <c r="C70" s="6"/>
      <c r="D70" s="6"/>
      <c r="E70" s="6"/>
      <c r="F70" s="595"/>
      <c r="G70" s="602"/>
      <c r="H70" s="608"/>
      <c r="I70" s="429"/>
      <c r="J70" s="6"/>
      <c r="K70" s="6"/>
      <c r="L70" s="6"/>
      <c r="M70" s="6"/>
      <c r="N70" s="6"/>
      <c r="O70" s="6"/>
      <c r="P70" s="6"/>
      <c r="Q70" s="6"/>
      <c r="R70" s="6"/>
      <c r="S70" s="6"/>
      <c r="T70" s="6"/>
      <c r="U70" s="6"/>
      <c r="V70" s="6"/>
      <c r="W70" s="6"/>
      <c r="X70" s="6"/>
      <c r="Y70" s="6"/>
      <c r="Z70" s="6"/>
      <c r="AA70" s="6"/>
      <c r="AB70" s="6"/>
      <c r="AC70" s="7"/>
    </row>
    <row r="71" spans="1:29" ht="12.75" customHeight="1" x14ac:dyDescent="0.25">
      <c r="A71" s="5"/>
      <c r="B71" s="6"/>
      <c r="C71" s="6"/>
      <c r="D71" s="6"/>
      <c r="E71" s="6"/>
      <c r="F71" s="595"/>
      <c r="G71" s="602"/>
      <c r="H71" s="608"/>
      <c r="I71" s="429"/>
      <c r="J71" s="6"/>
      <c r="K71" s="6"/>
      <c r="L71" s="6"/>
      <c r="M71" s="6"/>
      <c r="N71" s="6"/>
      <c r="O71" s="6"/>
      <c r="P71" s="6"/>
      <c r="Q71" s="6"/>
      <c r="R71" s="6"/>
      <c r="S71" s="6"/>
      <c r="T71" s="6"/>
      <c r="U71" s="6"/>
      <c r="V71" s="6"/>
      <c r="W71" s="6"/>
      <c r="X71" s="6"/>
      <c r="Y71" s="6"/>
      <c r="Z71" s="6"/>
      <c r="AA71" s="6"/>
      <c r="AB71" s="6"/>
      <c r="AC71" s="7"/>
    </row>
    <row r="72" spans="1:29" ht="12.75" customHeight="1" x14ac:dyDescent="0.25">
      <c r="A72" s="5"/>
      <c r="B72" s="6"/>
      <c r="C72" s="6"/>
      <c r="D72" s="6"/>
      <c r="E72" s="6"/>
      <c r="F72" s="595"/>
      <c r="G72" s="602"/>
      <c r="H72" s="608"/>
      <c r="I72" s="429"/>
      <c r="J72" s="6"/>
      <c r="K72" s="6"/>
      <c r="L72" s="6"/>
      <c r="M72" s="6"/>
      <c r="N72" s="6"/>
      <c r="O72" s="6"/>
      <c r="P72" s="6"/>
      <c r="Q72" s="6"/>
      <c r="R72" s="6"/>
      <c r="S72" s="6"/>
      <c r="T72" s="6"/>
      <c r="U72" s="6"/>
      <c r="V72" s="6"/>
      <c r="W72" s="6"/>
      <c r="X72" s="6"/>
      <c r="Y72" s="6"/>
      <c r="Z72" s="6"/>
      <c r="AA72" s="6"/>
      <c r="AB72" s="6"/>
      <c r="AC72" s="7"/>
    </row>
    <row r="73" spans="1:29" ht="12.75" customHeight="1" x14ac:dyDescent="0.25">
      <c r="A73" s="5"/>
      <c r="B73" s="6"/>
      <c r="C73" s="6"/>
      <c r="D73" s="6"/>
      <c r="E73" s="6"/>
      <c r="F73" s="595"/>
      <c r="G73" s="602"/>
      <c r="H73" s="608"/>
      <c r="I73" s="429"/>
      <c r="J73" s="6"/>
      <c r="K73" s="6"/>
      <c r="L73" s="6"/>
      <c r="M73" s="6"/>
      <c r="N73" s="6"/>
      <c r="O73" s="6"/>
      <c r="P73" s="6"/>
      <c r="Q73" s="6"/>
      <c r="R73" s="6"/>
      <c r="S73" s="6"/>
      <c r="T73" s="6"/>
      <c r="U73" s="6"/>
      <c r="V73" s="6"/>
      <c r="W73" s="6"/>
      <c r="X73" s="6"/>
      <c r="Y73" s="6"/>
      <c r="Z73" s="6"/>
      <c r="AA73" s="6"/>
      <c r="AB73" s="6"/>
      <c r="AC73" s="7"/>
    </row>
    <row r="74" spans="1:29" ht="12.75" customHeight="1" x14ac:dyDescent="0.25">
      <c r="A74" s="5"/>
      <c r="B74" s="6"/>
      <c r="C74" s="6"/>
      <c r="D74" s="6"/>
      <c r="E74" s="6"/>
      <c r="F74" s="595"/>
      <c r="G74" s="602"/>
      <c r="H74" s="608"/>
      <c r="I74" s="429"/>
      <c r="J74" s="6"/>
      <c r="K74" s="6"/>
      <c r="L74" s="6"/>
      <c r="M74" s="6"/>
      <c r="N74" s="6"/>
      <c r="O74" s="6"/>
      <c r="P74" s="6"/>
      <c r="Q74" s="6"/>
      <c r="R74" s="6"/>
      <c r="S74" s="6"/>
      <c r="T74" s="6"/>
      <c r="U74" s="6"/>
      <c r="V74" s="6"/>
      <c r="W74" s="6"/>
      <c r="X74" s="6"/>
      <c r="Y74" s="6"/>
      <c r="Z74" s="6"/>
      <c r="AA74" s="6"/>
      <c r="AB74" s="6"/>
      <c r="AC74" s="7"/>
    </row>
    <row r="75" spans="1:29" ht="12.75" customHeight="1" x14ac:dyDescent="0.25">
      <c r="A75" s="5"/>
      <c r="B75" s="6"/>
      <c r="C75" s="6"/>
      <c r="D75" s="6"/>
      <c r="E75" s="6"/>
      <c r="F75" s="595"/>
      <c r="G75" s="602"/>
      <c r="H75" s="608"/>
      <c r="I75" s="429"/>
      <c r="J75" s="6"/>
      <c r="K75" s="6"/>
      <c r="L75" s="6"/>
      <c r="M75" s="6"/>
      <c r="N75" s="6"/>
      <c r="O75" s="6"/>
      <c r="P75" s="6"/>
      <c r="Q75" s="6"/>
      <c r="R75" s="6"/>
      <c r="S75" s="6"/>
      <c r="T75" s="6"/>
      <c r="U75" s="6"/>
      <c r="V75" s="6"/>
      <c r="W75" s="6"/>
      <c r="X75" s="6"/>
      <c r="Y75" s="6"/>
      <c r="Z75" s="6"/>
      <c r="AA75" s="6"/>
      <c r="AB75" s="6"/>
      <c r="AC75" s="7"/>
    </row>
    <row r="76" spans="1:29" ht="12.75" customHeight="1" x14ac:dyDescent="0.25">
      <c r="A76" s="5"/>
      <c r="B76" s="6"/>
      <c r="C76" s="6"/>
      <c r="D76" s="6"/>
      <c r="E76" s="6"/>
      <c r="F76" s="595"/>
      <c r="G76" s="602"/>
      <c r="H76" s="608"/>
      <c r="I76" s="429"/>
      <c r="J76" s="6"/>
      <c r="K76" s="6"/>
      <c r="L76" s="6"/>
      <c r="M76" s="6"/>
      <c r="N76" s="6"/>
      <c r="O76" s="6"/>
      <c r="P76" s="6"/>
      <c r="Q76" s="6"/>
      <c r="R76" s="6"/>
      <c r="S76" s="6"/>
      <c r="T76" s="6"/>
      <c r="U76" s="6"/>
      <c r="V76" s="6"/>
      <c r="W76" s="6"/>
      <c r="X76" s="6"/>
      <c r="Y76" s="6"/>
      <c r="Z76" s="6"/>
      <c r="AA76" s="6"/>
      <c r="AB76" s="6"/>
      <c r="AC76" s="7"/>
    </row>
    <row r="77" spans="1:29" ht="12.75" customHeight="1" x14ac:dyDescent="0.25">
      <c r="A77" s="5"/>
      <c r="B77" s="6"/>
      <c r="C77" s="6"/>
      <c r="D77" s="6"/>
      <c r="E77" s="6"/>
      <c r="F77" s="595"/>
      <c r="G77" s="602"/>
      <c r="H77" s="608"/>
      <c r="I77" s="429"/>
      <c r="J77" s="6"/>
      <c r="K77" s="6"/>
      <c r="L77" s="6"/>
      <c r="M77" s="6"/>
      <c r="N77" s="6"/>
      <c r="O77" s="6"/>
      <c r="P77" s="6"/>
      <c r="Q77" s="6"/>
      <c r="R77" s="6"/>
      <c r="S77" s="6"/>
      <c r="T77" s="6"/>
      <c r="U77" s="6"/>
      <c r="V77" s="6"/>
      <c r="W77" s="6"/>
      <c r="X77" s="6"/>
      <c r="Y77" s="6"/>
      <c r="Z77" s="6"/>
      <c r="AA77" s="6"/>
      <c r="AB77" s="6"/>
      <c r="AC77" s="7"/>
    </row>
    <row r="78" spans="1:29" ht="12.75" customHeight="1" x14ac:dyDescent="0.25">
      <c r="A78" s="5"/>
      <c r="B78" s="6"/>
      <c r="C78" s="6"/>
      <c r="D78" s="6"/>
      <c r="E78" s="6"/>
      <c r="F78" s="595"/>
      <c r="G78" s="602"/>
      <c r="H78" s="608"/>
      <c r="I78" s="429"/>
      <c r="J78" s="6"/>
      <c r="K78" s="6"/>
      <c r="L78" s="6"/>
      <c r="M78" s="6"/>
      <c r="N78" s="6"/>
      <c r="O78" s="6"/>
      <c r="P78" s="6"/>
      <c r="Q78" s="6"/>
      <c r="R78" s="6"/>
      <c r="S78" s="6"/>
      <c r="T78" s="6"/>
      <c r="U78" s="6"/>
      <c r="V78" s="6"/>
      <c r="W78" s="6"/>
      <c r="X78" s="6"/>
      <c r="Y78" s="6"/>
      <c r="Z78" s="6"/>
      <c r="AA78" s="6"/>
      <c r="AB78" s="6"/>
      <c r="AC78" s="7"/>
    </row>
    <row r="79" spans="1:29" ht="12.75" customHeight="1" x14ac:dyDescent="0.25">
      <c r="A79" s="5"/>
      <c r="B79" s="6"/>
      <c r="C79" s="6"/>
      <c r="D79" s="6"/>
      <c r="E79" s="6"/>
      <c r="F79" s="595"/>
      <c r="G79" s="602"/>
      <c r="H79" s="608"/>
      <c r="I79" s="429"/>
      <c r="J79" s="6"/>
      <c r="K79" s="6"/>
      <c r="L79" s="6"/>
      <c r="M79" s="6"/>
      <c r="N79" s="6"/>
      <c r="O79" s="6"/>
      <c r="P79" s="6"/>
      <c r="Q79" s="6"/>
      <c r="R79" s="6"/>
      <c r="S79" s="6"/>
      <c r="T79" s="6"/>
      <c r="U79" s="6"/>
      <c r="V79" s="6"/>
      <c r="W79" s="6"/>
      <c r="X79" s="6"/>
      <c r="Y79" s="6"/>
      <c r="Z79" s="6"/>
      <c r="AA79" s="6"/>
      <c r="AB79" s="6"/>
      <c r="AC79" s="7"/>
    </row>
    <row r="80" spans="1:29" ht="12.75" customHeight="1" x14ac:dyDescent="0.25">
      <c r="A80" s="5"/>
      <c r="B80" s="6"/>
      <c r="C80" s="6"/>
      <c r="D80" s="6"/>
      <c r="E80" s="6"/>
      <c r="F80" s="595"/>
      <c r="G80" s="602"/>
      <c r="H80" s="608"/>
      <c r="I80" s="429"/>
      <c r="J80" s="6"/>
      <c r="K80" s="6"/>
      <c r="L80" s="6"/>
      <c r="M80" s="6"/>
      <c r="N80" s="6"/>
      <c r="O80" s="6"/>
      <c r="P80" s="6"/>
      <c r="Q80" s="6"/>
      <c r="R80" s="6"/>
      <c r="S80" s="6"/>
      <c r="T80" s="6"/>
      <c r="U80" s="6"/>
      <c r="V80" s="6"/>
      <c r="W80" s="6"/>
      <c r="X80" s="6"/>
      <c r="Y80" s="6"/>
      <c r="Z80" s="6"/>
      <c r="AA80" s="6"/>
      <c r="AB80" s="6"/>
      <c r="AC80" s="7"/>
    </row>
    <row r="81" spans="1:29" ht="12.75" customHeight="1" x14ac:dyDescent="0.25">
      <c r="A81" s="5"/>
      <c r="B81" s="6"/>
      <c r="C81" s="6"/>
      <c r="D81" s="6"/>
      <c r="E81" s="6"/>
      <c r="F81" s="595"/>
      <c r="G81" s="602"/>
      <c r="H81" s="608"/>
      <c r="I81" s="429"/>
      <c r="J81" s="6"/>
      <c r="K81" s="6"/>
      <c r="L81" s="6"/>
      <c r="M81" s="6"/>
      <c r="N81" s="6"/>
      <c r="O81" s="6"/>
      <c r="P81" s="6"/>
      <c r="Q81" s="6"/>
      <c r="R81" s="6"/>
      <c r="S81" s="6"/>
      <c r="T81" s="6"/>
      <c r="U81" s="6"/>
      <c r="V81" s="6"/>
      <c r="W81" s="6"/>
      <c r="X81" s="6"/>
      <c r="Y81" s="6"/>
      <c r="Z81" s="6"/>
      <c r="AA81" s="6"/>
      <c r="AB81" s="6"/>
      <c r="AC81" s="7"/>
    </row>
    <row r="82" spans="1:29" ht="12.75" customHeight="1" x14ac:dyDescent="0.25">
      <c r="A82" s="5"/>
      <c r="B82" s="6"/>
      <c r="C82" s="6"/>
      <c r="D82" s="6"/>
      <c r="E82" s="6"/>
      <c r="F82" s="595"/>
      <c r="G82" s="602"/>
      <c r="H82" s="608"/>
      <c r="I82" s="429"/>
      <c r="J82" s="6"/>
      <c r="K82" s="6"/>
      <c r="L82" s="6"/>
      <c r="M82" s="6"/>
      <c r="N82" s="6"/>
      <c r="O82" s="6"/>
      <c r="P82" s="6"/>
      <c r="Q82" s="6"/>
      <c r="R82" s="6"/>
      <c r="S82" s="6"/>
      <c r="T82" s="6"/>
      <c r="U82" s="6"/>
      <c r="V82" s="6"/>
      <c r="W82" s="6"/>
      <c r="X82" s="6"/>
      <c r="Y82" s="6"/>
      <c r="Z82" s="6"/>
      <c r="AA82" s="6"/>
      <c r="AB82" s="6"/>
      <c r="AC82" s="7"/>
    </row>
    <row r="83" spans="1:29" ht="12.75" customHeight="1" x14ac:dyDescent="0.25">
      <c r="A83" s="5"/>
      <c r="B83" s="6"/>
      <c r="C83" s="6"/>
      <c r="D83" s="6"/>
      <c r="E83" s="6"/>
      <c r="F83" s="595"/>
      <c r="G83" s="602"/>
      <c r="H83" s="608"/>
      <c r="I83" s="429"/>
      <c r="J83" s="6"/>
      <c r="K83" s="6"/>
      <c r="L83" s="6"/>
      <c r="M83" s="6"/>
      <c r="N83" s="6"/>
      <c r="O83" s="6"/>
      <c r="P83" s="6"/>
      <c r="Q83" s="6"/>
      <c r="R83" s="6"/>
      <c r="S83" s="6"/>
      <c r="T83" s="6"/>
      <c r="U83" s="6"/>
      <c r="V83" s="6"/>
      <c r="W83" s="6"/>
      <c r="X83" s="6"/>
      <c r="Y83" s="6"/>
      <c r="Z83" s="6"/>
      <c r="AA83" s="6"/>
      <c r="AB83" s="6"/>
      <c r="AC83" s="7"/>
    </row>
    <row r="84" spans="1:29" ht="12.75" customHeight="1" x14ac:dyDescent="0.25">
      <c r="A84" s="5"/>
      <c r="B84" s="6"/>
      <c r="C84" s="6"/>
      <c r="D84" s="6"/>
      <c r="E84" s="6"/>
      <c r="F84" s="595"/>
      <c r="G84" s="602"/>
      <c r="H84" s="608"/>
      <c r="I84" s="429"/>
      <c r="J84" s="6"/>
      <c r="K84" s="6"/>
      <c r="L84" s="6"/>
      <c r="M84" s="6"/>
      <c r="N84" s="6"/>
      <c r="O84" s="6"/>
      <c r="P84" s="6"/>
      <c r="Q84" s="6"/>
      <c r="R84" s="6"/>
      <c r="S84" s="6"/>
      <c r="T84" s="6"/>
      <c r="U84" s="6"/>
      <c r="V84" s="6"/>
      <c r="W84" s="6"/>
      <c r="X84" s="6"/>
      <c r="Y84" s="6"/>
      <c r="Z84" s="6"/>
      <c r="AA84" s="6"/>
      <c r="AB84" s="6"/>
      <c r="AC84" s="7"/>
    </row>
    <row r="85" spans="1:29" ht="12.75" customHeight="1" x14ac:dyDescent="0.25">
      <c r="A85" s="5"/>
      <c r="B85" s="6"/>
      <c r="C85" s="6"/>
      <c r="D85" s="6"/>
      <c r="E85" s="6"/>
      <c r="F85" s="595"/>
      <c r="G85" s="602"/>
      <c r="H85" s="608"/>
      <c r="I85" s="429"/>
      <c r="J85" s="6"/>
      <c r="K85" s="6"/>
      <c r="L85" s="6"/>
      <c r="M85" s="6"/>
      <c r="N85" s="6"/>
      <c r="O85" s="6"/>
      <c r="P85" s="6"/>
      <c r="Q85" s="6"/>
      <c r="R85" s="6"/>
      <c r="S85" s="6"/>
      <c r="T85" s="6"/>
      <c r="U85" s="6"/>
      <c r="V85" s="6"/>
      <c r="W85" s="6"/>
      <c r="X85" s="6"/>
      <c r="Y85" s="6"/>
      <c r="Z85" s="6"/>
      <c r="AA85" s="6"/>
      <c r="AB85" s="6"/>
      <c r="AC85" s="7"/>
    </row>
    <row r="86" spans="1:29" ht="12.75" customHeight="1" x14ac:dyDescent="0.25">
      <c r="A86" s="5"/>
      <c r="B86" s="6"/>
      <c r="C86" s="6"/>
      <c r="D86" s="6"/>
      <c r="E86" s="6"/>
      <c r="F86" s="595"/>
      <c r="G86" s="602"/>
      <c r="H86" s="608"/>
      <c r="I86" s="429"/>
      <c r="J86" s="6"/>
      <c r="K86" s="6"/>
      <c r="L86" s="6"/>
      <c r="M86" s="6"/>
      <c r="N86" s="6"/>
      <c r="O86" s="6"/>
      <c r="P86" s="6"/>
      <c r="Q86" s="6"/>
      <c r="R86" s="6"/>
      <c r="S86" s="6"/>
      <c r="T86" s="6"/>
      <c r="U86" s="6"/>
      <c r="V86" s="6"/>
      <c r="W86" s="6"/>
      <c r="X86" s="6"/>
      <c r="Y86" s="6"/>
      <c r="Z86" s="6"/>
      <c r="AA86" s="6"/>
      <c r="AB86" s="6"/>
      <c r="AC86" s="7"/>
    </row>
    <row r="87" spans="1:29" ht="12.75" customHeight="1" x14ac:dyDescent="0.25">
      <c r="A87" s="5"/>
      <c r="B87" s="6"/>
      <c r="C87" s="6"/>
      <c r="D87" s="6"/>
      <c r="E87" s="6"/>
      <c r="F87" s="595"/>
      <c r="G87" s="602"/>
      <c r="H87" s="608"/>
      <c r="I87" s="429"/>
      <c r="J87" s="6"/>
      <c r="K87" s="6"/>
      <c r="L87" s="6"/>
      <c r="M87" s="6"/>
      <c r="N87" s="6"/>
      <c r="O87" s="6"/>
      <c r="P87" s="6"/>
      <c r="Q87" s="6"/>
      <c r="R87" s="6"/>
      <c r="S87" s="6"/>
      <c r="T87" s="6"/>
      <c r="U87" s="6"/>
      <c r="V87" s="6"/>
      <c r="W87" s="6"/>
      <c r="X87" s="6"/>
      <c r="Y87" s="6"/>
      <c r="Z87" s="6"/>
      <c r="AA87" s="6"/>
      <c r="AB87" s="6"/>
      <c r="AC87" s="7"/>
    </row>
    <row r="88" spans="1:29" ht="12.75" customHeight="1" x14ac:dyDescent="0.25">
      <c r="A88" s="5"/>
      <c r="B88" s="6"/>
      <c r="C88" s="6"/>
      <c r="D88" s="6"/>
      <c r="E88" s="6"/>
      <c r="F88" s="595"/>
      <c r="G88" s="602"/>
      <c r="H88" s="608"/>
      <c r="I88" s="429"/>
      <c r="J88" s="6"/>
      <c r="K88" s="6"/>
      <c r="L88" s="6"/>
      <c r="M88" s="6"/>
      <c r="N88" s="6"/>
      <c r="O88" s="6"/>
      <c r="P88" s="6"/>
      <c r="Q88" s="6"/>
      <c r="R88" s="6"/>
      <c r="S88" s="6"/>
      <c r="T88" s="6"/>
      <c r="U88" s="6"/>
      <c r="V88" s="6"/>
      <c r="W88" s="6"/>
      <c r="X88" s="6"/>
      <c r="Y88" s="6"/>
      <c r="Z88" s="6"/>
      <c r="AA88" s="6"/>
      <c r="AB88" s="6"/>
      <c r="AC88" s="7"/>
    </row>
    <row r="89" spans="1:29" ht="12.75" customHeight="1" x14ac:dyDescent="0.25">
      <c r="A89" s="5"/>
      <c r="B89" s="6"/>
      <c r="C89" s="6"/>
      <c r="D89" s="6"/>
      <c r="E89" s="6"/>
      <c r="F89" s="595"/>
      <c r="G89" s="602"/>
      <c r="H89" s="608"/>
      <c r="I89" s="429"/>
      <c r="J89" s="6"/>
      <c r="K89" s="6"/>
      <c r="L89" s="6"/>
      <c r="M89" s="6"/>
      <c r="N89" s="6"/>
      <c r="O89" s="6"/>
      <c r="P89" s="6"/>
      <c r="Q89" s="6"/>
      <c r="R89" s="6"/>
      <c r="S89" s="6"/>
      <c r="T89" s="6"/>
      <c r="U89" s="6"/>
      <c r="V89" s="6"/>
      <c r="W89" s="6"/>
      <c r="X89" s="6"/>
      <c r="Y89" s="6"/>
      <c r="Z89" s="6"/>
      <c r="AA89" s="6"/>
      <c r="AB89" s="6"/>
      <c r="AC89" s="7"/>
    </row>
    <row r="90" spans="1:29" ht="12.75" customHeight="1" x14ac:dyDescent="0.25">
      <c r="A90" s="5"/>
      <c r="B90" s="6"/>
      <c r="C90" s="6"/>
      <c r="D90" s="6"/>
      <c r="E90" s="6"/>
      <c r="F90" s="595"/>
      <c r="G90" s="602"/>
      <c r="H90" s="608"/>
      <c r="I90" s="429"/>
      <c r="J90" s="6"/>
      <c r="K90" s="6"/>
      <c r="L90" s="6"/>
      <c r="M90" s="6"/>
      <c r="N90" s="6"/>
      <c r="O90" s="6"/>
      <c r="P90" s="6"/>
      <c r="Q90" s="6"/>
      <c r="R90" s="6"/>
      <c r="S90" s="6"/>
      <c r="T90" s="6"/>
      <c r="U90" s="6"/>
      <c r="V90" s="6"/>
      <c r="W90" s="6"/>
      <c r="X90" s="6"/>
      <c r="Y90" s="6"/>
      <c r="Z90" s="6"/>
      <c r="AA90" s="6"/>
      <c r="AB90" s="6"/>
      <c r="AC90" s="7"/>
    </row>
    <row r="91" spans="1:29" ht="12.75" customHeight="1" x14ac:dyDescent="0.25">
      <c r="A91" s="5"/>
      <c r="B91" s="6"/>
      <c r="C91" s="6"/>
      <c r="D91" s="6"/>
      <c r="E91" s="6"/>
      <c r="F91" s="595"/>
      <c r="G91" s="602"/>
      <c r="H91" s="608"/>
      <c r="I91" s="429"/>
      <c r="J91" s="6"/>
      <c r="K91" s="6"/>
      <c r="L91" s="6"/>
      <c r="M91" s="6"/>
      <c r="N91" s="6"/>
      <c r="O91" s="6"/>
      <c r="P91" s="6"/>
      <c r="Q91" s="6"/>
      <c r="R91" s="6"/>
      <c r="S91" s="6"/>
      <c r="T91" s="6"/>
      <c r="U91" s="6"/>
      <c r="V91" s="6"/>
      <c r="W91" s="6"/>
      <c r="X91" s="6"/>
      <c r="Y91" s="6"/>
      <c r="Z91" s="6"/>
      <c r="AA91" s="6"/>
      <c r="AB91" s="6"/>
      <c r="AC91" s="7"/>
    </row>
    <row r="92" spans="1:29" ht="12.75" customHeight="1" x14ac:dyDescent="0.25">
      <c r="A92" s="5"/>
      <c r="B92" s="6"/>
      <c r="C92" s="6"/>
      <c r="D92" s="6"/>
      <c r="E92" s="6"/>
      <c r="F92" s="595"/>
      <c r="G92" s="602"/>
      <c r="H92" s="608"/>
      <c r="I92" s="429"/>
      <c r="J92" s="6"/>
      <c r="K92" s="6"/>
      <c r="L92" s="6"/>
      <c r="M92" s="6"/>
      <c r="N92" s="6"/>
      <c r="O92" s="6"/>
      <c r="P92" s="6"/>
      <c r="Q92" s="6"/>
      <c r="R92" s="6"/>
      <c r="S92" s="6"/>
      <c r="T92" s="6"/>
      <c r="U92" s="6"/>
      <c r="V92" s="6"/>
      <c r="W92" s="6"/>
      <c r="X92" s="6"/>
      <c r="Y92" s="6"/>
      <c r="Z92" s="6"/>
      <c r="AA92" s="6"/>
      <c r="AB92" s="6"/>
      <c r="AC92" s="7"/>
    </row>
    <row r="93" spans="1:29" ht="12.75" customHeight="1" x14ac:dyDescent="0.25">
      <c r="A93" s="5"/>
      <c r="B93" s="6"/>
      <c r="C93" s="6"/>
      <c r="D93" s="6"/>
      <c r="E93" s="6"/>
      <c r="F93" s="595"/>
      <c r="G93" s="602"/>
      <c r="H93" s="608"/>
      <c r="I93" s="429"/>
      <c r="J93" s="6"/>
      <c r="K93" s="6"/>
      <c r="L93" s="6"/>
      <c r="M93" s="6"/>
      <c r="N93" s="6"/>
      <c r="O93" s="6"/>
      <c r="P93" s="6"/>
      <c r="Q93" s="6"/>
      <c r="R93" s="6"/>
      <c r="S93" s="6"/>
      <c r="T93" s="6"/>
      <c r="U93" s="6"/>
      <c r="V93" s="6"/>
      <c r="W93" s="6"/>
      <c r="X93" s="6"/>
      <c r="Y93" s="6"/>
      <c r="Z93" s="6"/>
      <c r="AA93" s="6"/>
      <c r="AB93" s="6"/>
      <c r="AC93" s="7"/>
    </row>
    <row r="94" spans="1:29" ht="12.75" customHeight="1" x14ac:dyDescent="0.25">
      <c r="A94" s="5"/>
      <c r="B94" s="6"/>
      <c r="C94" s="6"/>
      <c r="D94" s="6"/>
      <c r="E94" s="6"/>
      <c r="F94" s="595"/>
      <c r="G94" s="602"/>
      <c r="H94" s="608"/>
      <c r="I94" s="429"/>
      <c r="J94" s="6"/>
      <c r="K94" s="6"/>
      <c r="L94" s="6"/>
      <c r="M94" s="6"/>
      <c r="N94" s="6"/>
      <c r="O94" s="6"/>
      <c r="P94" s="6"/>
      <c r="Q94" s="6"/>
      <c r="R94" s="6"/>
      <c r="S94" s="6"/>
      <c r="T94" s="6"/>
      <c r="U94" s="6"/>
      <c r="V94" s="6"/>
      <c r="W94" s="6"/>
      <c r="X94" s="6"/>
      <c r="Y94" s="6"/>
      <c r="Z94" s="6"/>
      <c r="AA94" s="6"/>
      <c r="AB94" s="6"/>
      <c r="AC94" s="7"/>
    </row>
    <row r="95" spans="1:29" ht="12.75" customHeight="1" x14ac:dyDescent="0.25">
      <c r="A95" s="5"/>
      <c r="B95" s="6"/>
      <c r="C95" s="6"/>
      <c r="D95" s="6"/>
      <c r="E95" s="6"/>
      <c r="F95" s="595"/>
      <c r="G95" s="602"/>
      <c r="H95" s="608"/>
      <c r="I95" s="429"/>
      <c r="J95" s="6"/>
      <c r="K95" s="6"/>
      <c r="L95" s="6"/>
      <c r="M95" s="6"/>
      <c r="N95" s="6"/>
      <c r="O95" s="6"/>
      <c r="P95" s="6"/>
      <c r="Q95" s="6"/>
      <c r="R95" s="6"/>
      <c r="S95" s="6"/>
      <c r="T95" s="6"/>
      <c r="U95" s="6"/>
      <c r="V95" s="6"/>
      <c r="W95" s="6"/>
      <c r="X95" s="6"/>
      <c r="Y95" s="6"/>
      <c r="Z95" s="6"/>
      <c r="AA95" s="6"/>
      <c r="AB95" s="6"/>
      <c r="AC95" s="7"/>
    </row>
    <row r="96" spans="1:29" ht="12.75" customHeight="1" x14ac:dyDescent="0.25">
      <c r="A96" s="5"/>
      <c r="B96" s="6"/>
      <c r="C96" s="6"/>
      <c r="D96" s="6"/>
      <c r="E96" s="6"/>
      <c r="F96" s="595"/>
      <c r="G96" s="602"/>
      <c r="H96" s="608"/>
      <c r="I96" s="429"/>
      <c r="J96" s="6"/>
      <c r="K96" s="6"/>
      <c r="L96" s="6"/>
      <c r="M96" s="6"/>
      <c r="N96" s="6"/>
      <c r="O96" s="6"/>
      <c r="P96" s="6"/>
      <c r="Q96" s="6"/>
      <c r="R96" s="6"/>
      <c r="S96" s="6"/>
      <c r="T96" s="6"/>
      <c r="U96" s="6"/>
      <c r="V96" s="6"/>
      <c r="W96" s="6"/>
      <c r="X96" s="6"/>
      <c r="Y96" s="6"/>
      <c r="Z96" s="6"/>
      <c r="AA96" s="6"/>
      <c r="AB96" s="6"/>
      <c r="AC96" s="7"/>
    </row>
    <row r="97" spans="1:29" ht="12.75" customHeight="1" x14ac:dyDescent="0.25">
      <c r="A97" s="5"/>
      <c r="B97" s="6"/>
      <c r="C97" s="6"/>
      <c r="D97" s="6"/>
      <c r="E97" s="6"/>
      <c r="F97" s="595"/>
      <c r="G97" s="602"/>
      <c r="H97" s="608"/>
      <c r="I97" s="429"/>
      <c r="J97" s="6"/>
      <c r="K97" s="6"/>
      <c r="L97" s="6"/>
      <c r="M97" s="6"/>
      <c r="N97" s="6"/>
      <c r="O97" s="6"/>
      <c r="P97" s="6"/>
      <c r="Q97" s="6"/>
      <c r="R97" s="6"/>
      <c r="S97" s="6"/>
      <c r="T97" s="6"/>
      <c r="U97" s="6"/>
      <c r="V97" s="6"/>
      <c r="W97" s="6"/>
      <c r="X97" s="6"/>
      <c r="Y97" s="6"/>
      <c r="Z97" s="6"/>
      <c r="AA97" s="6"/>
      <c r="AB97" s="6"/>
      <c r="AC97" s="7"/>
    </row>
    <row r="98" spans="1:29" ht="12.75" customHeight="1" x14ac:dyDescent="0.25">
      <c r="A98" s="5"/>
      <c r="B98" s="6"/>
      <c r="C98" s="6"/>
      <c r="D98" s="6"/>
      <c r="E98" s="6"/>
      <c r="F98" s="595"/>
      <c r="G98" s="602"/>
      <c r="H98" s="608"/>
      <c r="I98" s="429"/>
      <c r="J98" s="6"/>
      <c r="K98" s="6"/>
      <c r="L98" s="6"/>
      <c r="M98" s="6"/>
      <c r="N98" s="6"/>
      <c r="O98" s="6"/>
      <c r="P98" s="6"/>
      <c r="Q98" s="6"/>
      <c r="R98" s="6"/>
      <c r="S98" s="6"/>
      <c r="T98" s="6"/>
      <c r="U98" s="6"/>
      <c r="V98" s="6"/>
      <c r="W98" s="6"/>
      <c r="X98" s="6"/>
      <c r="Y98" s="6"/>
      <c r="Z98" s="6"/>
      <c r="AA98" s="6"/>
      <c r="AB98" s="6"/>
      <c r="AC98" s="7"/>
    </row>
    <row r="99" spans="1:29" ht="12.75" customHeight="1" x14ac:dyDescent="0.25">
      <c r="A99" s="5"/>
      <c r="B99" s="6"/>
      <c r="C99" s="6"/>
      <c r="D99" s="6"/>
      <c r="E99" s="6"/>
      <c r="F99" s="595"/>
      <c r="G99" s="602"/>
      <c r="H99" s="608"/>
      <c r="I99" s="429"/>
      <c r="J99" s="6"/>
      <c r="K99" s="6"/>
      <c r="L99" s="6"/>
      <c r="M99" s="6"/>
      <c r="N99" s="6"/>
      <c r="O99" s="6"/>
      <c r="P99" s="6"/>
      <c r="Q99" s="6"/>
      <c r="R99" s="6"/>
      <c r="S99" s="6"/>
      <c r="T99" s="6"/>
      <c r="U99" s="6"/>
      <c r="V99" s="6"/>
      <c r="W99" s="6"/>
      <c r="X99" s="6"/>
      <c r="Y99" s="6"/>
      <c r="Z99" s="6"/>
      <c r="AA99" s="6"/>
      <c r="AB99" s="6"/>
      <c r="AC99" s="7"/>
    </row>
    <row r="100" spans="1:29" ht="12.75" customHeight="1" x14ac:dyDescent="0.25">
      <c r="A100" s="5"/>
      <c r="B100" s="6"/>
      <c r="C100" s="6"/>
      <c r="D100" s="6"/>
      <c r="E100" s="6"/>
      <c r="F100" s="595"/>
      <c r="G100" s="602"/>
      <c r="H100" s="608"/>
      <c r="I100" s="429"/>
      <c r="J100" s="6"/>
      <c r="K100" s="6"/>
      <c r="L100" s="6"/>
      <c r="M100" s="6"/>
      <c r="N100" s="6"/>
      <c r="O100" s="6"/>
      <c r="P100" s="6"/>
      <c r="Q100" s="6"/>
      <c r="R100" s="6"/>
      <c r="S100" s="6"/>
      <c r="T100" s="6"/>
      <c r="U100" s="6"/>
      <c r="V100" s="6"/>
      <c r="W100" s="6"/>
      <c r="X100" s="6"/>
      <c r="Y100" s="6"/>
      <c r="Z100" s="6"/>
      <c r="AA100" s="6"/>
      <c r="AB100" s="6"/>
      <c r="AC100" s="7"/>
    </row>
    <row r="101" spans="1:29" ht="12.75" customHeight="1" x14ac:dyDescent="0.25">
      <c r="A101" s="5"/>
      <c r="B101" s="6"/>
      <c r="C101" s="6"/>
      <c r="D101" s="6"/>
      <c r="E101" s="6"/>
      <c r="F101" s="595"/>
      <c r="G101" s="602"/>
      <c r="H101" s="608"/>
      <c r="I101" s="429"/>
      <c r="J101" s="6"/>
      <c r="K101" s="6"/>
      <c r="L101" s="6"/>
      <c r="M101" s="6"/>
      <c r="N101" s="6"/>
      <c r="O101" s="6"/>
      <c r="P101" s="6"/>
      <c r="Q101" s="6"/>
      <c r="R101" s="6"/>
      <c r="S101" s="6"/>
      <c r="T101" s="6"/>
      <c r="U101" s="6"/>
      <c r="V101" s="6"/>
      <c r="W101" s="6"/>
      <c r="X101" s="6"/>
      <c r="Y101" s="6"/>
      <c r="Z101" s="6"/>
      <c r="AA101" s="6"/>
      <c r="AB101" s="6"/>
      <c r="AC101" s="7"/>
    </row>
    <row r="102" spans="1:29" ht="12.75" customHeight="1" x14ac:dyDescent="0.25">
      <c r="A102" s="5"/>
      <c r="B102" s="6"/>
      <c r="C102" s="6"/>
      <c r="D102" s="6"/>
      <c r="E102" s="6"/>
      <c r="F102" s="595"/>
      <c r="G102" s="602"/>
      <c r="H102" s="608"/>
      <c r="I102" s="429"/>
      <c r="J102" s="6"/>
      <c r="K102" s="6"/>
      <c r="L102" s="6"/>
      <c r="M102" s="6"/>
      <c r="N102" s="6"/>
      <c r="O102" s="6"/>
      <c r="P102" s="6"/>
      <c r="Q102" s="6"/>
      <c r="R102" s="6"/>
      <c r="S102" s="6"/>
      <c r="T102" s="6"/>
      <c r="U102" s="6"/>
      <c r="V102" s="6"/>
      <c r="W102" s="6"/>
      <c r="X102" s="6"/>
      <c r="Y102" s="6"/>
      <c r="Z102" s="6"/>
      <c r="AA102" s="6"/>
      <c r="AB102" s="6"/>
      <c r="AC102" s="7"/>
    </row>
    <row r="103" spans="1:29" ht="12.75" customHeight="1" x14ac:dyDescent="0.25">
      <c r="A103" s="5"/>
      <c r="B103" s="6"/>
      <c r="C103" s="6"/>
      <c r="D103" s="6"/>
      <c r="E103" s="6"/>
      <c r="F103" s="595"/>
      <c r="G103" s="602"/>
      <c r="H103" s="608"/>
      <c r="I103" s="429"/>
      <c r="J103" s="6"/>
      <c r="K103" s="6"/>
      <c r="L103" s="6"/>
      <c r="M103" s="6"/>
      <c r="N103" s="6"/>
      <c r="O103" s="6"/>
      <c r="P103" s="6"/>
      <c r="Q103" s="6"/>
      <c r="R103" s="6"/>
      <c r="S103" s="6"/>
      <c r="T103" s="6"/>
      <c r="U103" s="6"/>
      <c r="V103" s="6"/>
      <c r="W103" s="6"/>
      <c r="X103" s="6"/>
      <c r="Y103" s="6"/>
      <c r="Z103" s="6"/>
      <c r="AA103" s="6"/>
      <c r="AB103" s="6"/>
      <c r="AC103" s="7"/>
    </row>
    <row r="104" spans="1:29" ht="12.75" customHeight="1" x14ac:dyDescent="0.25">
      <c r="A104" s="5"/>
      <c r="B104" s="6"/>
      <c r="C104" s="6"/>
      <c r="D104" s="6"/>
      <c r="E104" s="6"/>
      <c r="F104" s="595"/>
      <c r="G104" s="602"/>
      <c r="H104" s="608"/>
      <c r="I104" s="429"/>
      <c r="J104" s="6"/>
      <c r="K104" s="6"/>
      <c r="L104" s="6"/>
      <c r="M104" s="6"/>
      <c r="N104" s="6"/>
      <c r="O104" s="6"/>
      <c r="P104" s="6"/>
      <c r="Q104" s="6"/>
      <c r="R104" s="6"/>
      <c r="S104" s="6"/>
      <c r="T104" s="6"/>
      <c r="U104" s="6"/>
      <c r="V104" s="6"/>
      <c r="W104" s="6"/>
      <c r="X104" s="6"/>
      <c r="Y104" s="6"/>
      <c r="Z104" s="6"/>
      <c r="AA104" s="6"/>
      <c r="AB104" s="6"/>
      <c r="AC104" s="7"/>
    </row>
    <row r="105" spans="1:29" ht="12.75" customHeight="1" x14ac:dyDescent="0.25">
      <c r="A105" s="5"/>
      <c r="B105" s="6"/>
      <c r="C105" s="6"/>
      <c r="D105" s="6"/>
      <c r="E105" s="6"/>
      <c r="F105" s="595"/>
      <c r="G105" s="602"/>
      <c r="H105" s="608"/>
      <c r="I105" s="429"/>
      <c r="J105" s="6"/>
      <c r="K105" s="6"/>
      <c r="L105" s="6"/>
      <c r="M105" s="6"/>
      <c r="N105" s="6"/>
      <c r="O105" s="6"/>
      <c r="P105" s="6"/>
      <c r="Q105" s="6"/>
      <c r="R105" s="6"/>
      <c r="S105" s="6"/>
      <c r="T105" s="6"/>
      <c r="U105" s="6"/>
      <c r="V105" s="6"/>
      <c r="W105" s="6"/>
      <c r="X105" s="6"/>
      <c r="Y105" s="6"/>
      <c r="Z105" s="6"/>
      <c r="AA105" s="6"/>
      <c r="AB105" s="6"/>
      <c r="AC105" s="7"/>
    </row>
    <row r="106" spans="1:29" ht="12.75" customHeight="1" x14ac:dyDescent="0.25">
      <c r="A106" s="5"/>
      <c r="B106" s="6"/>
      <c r="C106" s="6"/>
      <c r="D106" s="6"/>
      <c r="E106" s="6"/>
      <c r="F106" s="595"/>
      <c r="G106" s="602"/>
      <c r="H106" s="608"/>
      <c r="I106" s="429"/>
      <c r="J106" s="6"/>
      <c r="K106" s="6"/>
      <c r="L106" s="6"/>
      <c r="M106" s="6"/>
      <c r="N106" s="6"/>
      <c r="O106" s="6"/>
      <c r="P106" s="6"/>
      <c r="Q106" s="6"/>
      <c r="R106" s="6"/>
      <c r="S106" s="6"/>
      <c r="T106" s="6"/>
      <c r="U106" s="6"/>
      <c r="V106" s="6"/>
      <c r="W106" s="6"/>
      <c r="X106" s="6"/>
      <c r="Y106" s="6"/>
      <c r="Z106" s="6"/>
      <c r="AA106" s="6"/>
      <c r="AB106" s="6"/>
      <c r="AC106" s="7"/>
    </row>
    <row r="107" spans="1:29" ht="12.75" customHeight="1" x14ac:dyDescent="0.25">
      <c r="A107" s="5"/>
      <c r="B107" s="6"/>
      <c r="C107" s="6"/>
      <c r="D107" s="6"/>
      <c r="E107" s="6"/>
      <c r="F107" s="595"/>
      <c r="G107" s="602"/>
      <c r="H107" s="608"/>
      <c r="I107" s="429"/>
      <c r="J107" s="6"/>
      <c r="K107" s="6"/>
      <c r="L107" s="6"/>
      <c r="M107" s="6"/>
      <c r="N107" s="6"/>
      <c r="O107" s="6"/>
      <c r="P107" s="6"/>
      <c r="Q107" s="6"/>
      <c r="R107" s="6"/>
      <c r="S107" s="6"/>
      <c r="T107" s="6"/>
      <c r="U107" s="6"/>
      <c r="V107" s="6"/>
      <c r="W107" s="6"/>
      <c r="X107" s="6"/>
      <c r="Y107" s="6"/>
      <c r="Z107" s="6"/>
      <c r="AA107" s="6"/>
      <c r="AB107" s="6"/>
      <c r="AC107" s="7"/>
    </row>
    <row r="108" spans="1:29" ht="12.75" customHeight="1" x14ac:dyDescent="0.25">
      <c r="A108" s="5"/>
      <c r="B108" s="6"/>
      <c r="C108" s="6"/>
      <c r="D108" s="6"/>
      <c r="E108" s="6"/>
      <c r="F108" s="595"/>
      <c r="G108" s="602"/>
      <c r="H108" s="608"/>
      <c r="I108" s="429"/>
      <c r="J108" s="6"/>
      <c r="K108" s="6"/>
      <c r="L108" s="6"/>
      <c r="M108" s="6"/>
      <c r="N108" s="6"/>
      <c r="O108" s="6"/>
      <c r="P108" s="6"/>
      <c r="Q108" s="6"/>
      <c r="R108" s="6"/>
      <c r="S108" s="6"/>
      <c r="T108" s="6"/>
      <c r="U108" s="6"/>
      <c r="V108" s="6"/>
      <c r="W108" s="6"/>
      <c r="X108" s="6"/>
      <c r="Y108" s="6"/>
      <c r="Z108" s="6"/>
      <c r="AA108" s="6"/>
      <c r="AB108" s="6"/>
      <c r="AC108" s="7"/>
    </row>
    <row r="109" spans="1:29" ht="12.75" customHeight="1" x14ac:dyDescent="0.25">
      <c r="A109" s="5"/>
      <c r="B109" s="6"/>
      <c r="C109" s="6"/>
      <c r="D109" s="6"/>
      <c r="E109" s="6"/>
      <c r="F109" s="595"/>
      <c r="G109" s="602"/>
      <c r="H109" s="608"/>
      <c r="I109" s="429"/>
      <c r="J109" s="6"/>
      <c r="K109" s="6"/>
      <c r="L109" s="6"/>
      <c r="M109" s="6"/>
      <c r="N109" s="6"/>
      <c r="O109" s="6"/>
      <c r="P109" s="6"/>
      <c r="Q109" s="6"/>
      <c r="R109" s="6"/>
      <c r="S109" s="6"/>
      <c r="T109" s="6"/>
      <c r="U109" s="6"/>
      <c r="V109" s="6"/>
      <c r="W109" s="6"/>
      <c r="X109" s="6"/>
      <c r="Y109" s="6"/>
      <c r="Z109" s="6"/>
      <c r="AA109" s="6"/>
      <c r="AB109" s="6"/>
      <c r="AC109" s="7"/>
    </row>
    <row r="110" spans="1:29" ht="12.75" customHeight="1" x14ac:dyDescent="0.25">
      <c r="A110" s="5"/>
      <c r="B110" s="6"/>
      <c r="C110" s="6"/>
      <c r="D110" s="6"/>
      <c r="E110" s="6"/>
      <c r="F110" s="595"/>
      <c r="G110" s="602"/>
      <c r="H110" s="608"/>
      <c r="I110" s="429"/>
      <c r="J110" s="6"/>
      <c r="K110" s="6"/>
      <c r="L110" s="6"/>
      <c r="M110" s="6"/>
      <c r="N110" s="6"/>
      <c r="O110" s="6"/>
      <c r="P110" s="6"/>
      <c r="Q110" s="6"/>
      <c r="R110" s="6"/>
      <c r="S110" s="6"/>
      <c r="T110" s="6"/>
      <c r="U110" s="6"/>
      <c r="V110" s="6"/>
      <c r="W110" s="6"/>
      <c r="X110" s="6"/>
      <c r="Y110" s="6"/>
      <c r="Z110" s="6"/>
      <c r="AA110" s="6"/>
      <c r="AB110" s="6"/>
      <c r="AC110" s="7"/>
    </row>
    <row r="111" spans="1:29" ht="12.75" customHeight="1" x14ac:dyDescent="0.25">
      <c r="A111" s="5"/>
      <c r="B111" s="6"/>
      <c r="C111" s="6"/>
      <c r="D111" s="6"/>
      <c r="E111" s="6"/>
      <c r="F111" s="595"/>
      <c r="G111" s="602"/>
      <c r="H111" s="608"/>
      <c r="I111" s="429"/>
      <c r="J111" s="6"/>
      <c r="K111" s="6"/>
      <c r="L111" s="6"/>
      <c r="M111" s="6"/>
      <c r="N111" s="6"/>
      <c r="O111" s="6"/>
      <c r="P111" s="6"/>
      <c r="Q111" s="6"/>
      <c r="R111" s="6"/>
      <c r="S111" s="6"/>
      <c r="T111" s="6"/>
      <c r="U111" s="6"/>
      <c r="V111" s="6"/>
      <c r="W111" s="6"/>
      <c r="X111" s="6"/>
      <c r="Y111" s="6"/>
      <c r="Z111" s="6"/>
      <c r="AA111" s="6"/>
      <c r="AB111" s="6"/>
      <c r="AC111" s="7"/>
    </row>
    <row r="112" spans="1:29" ht="12.75" customHeight="1" x14ac:dyDescent="0.25">
      <c r="A112" s="5"/>
      <c r="B112" s="6"/>
      <c r="C112" s="6"/>
      <c r="D112" s="6"/>
      <c r="E112" s="6"/>
      <c r="F112" s="595"/>
      <c r="G112" s="602"/>
      <c r="H112" s="608"/>
      <c r="I112" s="429"/>
      <c r="J112" s="6"/>
      <c r="K112" s="6"/>
      <c r="L112" s="6"/>
      <c r="M112" s="6"/>
      <c r="N112" s="6"/>
      <c r="O112" s="6"/>
      <c r="P112" s="6"/>
      <c r="Q112" s="6"/>
      <c r="R112" s="6"/>
      <c r="S112" s="6"/>
      <c r="T112" s="6"/>
      <c r="U112" s="6"/>
      <c r="V112" s="6"/>
      <c r="W112" s="6"/>
      <c r="X112" s="6"/>
      <c r="Y112" s="6"/>
      <c r="Z112" s="6"/>
      <c r="AA112" s="6"/>
      <c r="AB112" s="6"/>
      <c r="AC112" s="7"/>
    </row>
    <row r="113" spans="1:29" ht="12.75" customHeight="1" x14ac:dyDescent="0.25">
      <c r="A113" s="5"/>
      <c r="B113" s="6"/>
      <c r="C113" s="6"/>
      <c r="D113" s="6"/>
      <c r="E113" s="6"/>
      <c r="F113" s="595"/>
      <c r="G113" s="602"/>
      <c r="H113" s="608"/>
      <c r="I113" s="429"/>
      <c r="J113" s="6"/>
      <c r="K113" s="6"/>
      <c r="L113" s="6"/>
      <c r="M113" s="6"/>
      <c r="N113" s="6"/>
      <c r="O113" s="6"/>
      <c r="P113" s="6"/>
      <c r="Q113" s="6"/>
      <c r="R113" s="6"/>
      <c r="S113" s="6"/>
      <c r="T113" s="6"/>
      <c r="U113" s="6"/>
      <c r="V113" s="6"/>
      <c r="W113" s="6"/>
      <c r="X113" s="6"/>
      <c r="Y113" s="6"/>
      <c r="Z113" s="6"/>
      <c r="AA113" s="6"/>
      <c r="AB113" s="6"/>
      <c r="AC113" s="7"/>
    </row>
    <row r="114" spans="1:29" ht="12.75" customHeight="1" x14ac:dyDescent="0.25">
      <c r="A114" s="5"/>
      <c r="B114" s="6"/>
      <c r="C114" s="6"/>
      <c r="D114" s="6"/>
      <c r="E114" s="6"/>
      <c r="F114" s="595"/>
      <c r="G114" s="602"/>
      <c r="H114" s="608"/>
      <c r="I114" s="429"/>
      <c r="J114" s="6"/>
      <c r="K114" s="6"/>
      <c r="L114" s="6"/>
      <c r="M114" s="6"/>
      <c r="N114" s="6"/>
      <c r="O114" s="6"/>
      <c r="P114" s="6"/>
      <c r="Q114" s="6"/>
      <c r="R114" s="6"/>
      <c r="S114" s="6"/>
      <c r="T114" s="6"/>
      <c r="U114" s="6"/>
      <c r="V114" s="6"/>
      <c r="W114" s="6"/>
      <c r="X114" s="6"/>
      <c r="Y114" s="6"/>
      <c r="Z114" s="6"/>
      <c r="AA114" s="6"/>
      <c r="AB114" s="6"/>
      <c r="AC114" s="7"/>
    </row>
    <row r="115" spans="1:29" ht="12.75" customHeight="1" x14ac:dyDescent="0.25">
      <c r="A115" s="5"/>
      <c r="B115" s="6"/>
      <c r="C115" s="6"/>
      <c r="D115" s="6"/>
      <c r="E115" s="6"/>
      <c r="F115" s="595"/>
      <c r="G115" s="602"/>
      <c r="H115" s="608"/>
      <c r="I115" s="429"/>
      <c r="J115" s="6"/>
      <c r="K115" s="6"/>
      <c r="L115" s="6"/>
      <c r="M115" s="6"/>
      <c r="N115" s="6"/>
      <c r="O115" s="6"/>
      <c r="P115" s="6"/>
      <c r="Q115" s="6"/>
      <c r="R115" s="6"/>
      <c r="S115" s="6"/>
      <c r="T115" s="6"/>
      <c r="U115" s="6"/>
      <c r="V115" s="6"/>
      <c r="W115" s="6"/>
      <c r="X115" s="6"/>
      <c r="Y115" s="6"/>
      <c r="Z115" s="6"/>
      <c r="AA115" s="6"/>
      <c r="AB115" s="6"/>
      <c r="AC115" s="7"/>
    </row>
    <row r="116" spans="1:29" ht="12.75" customHeight="1" x14ac:dyDescent="0.25">
      <c r="A116" s="5"/>
      <c r="B116" s="6"/>
      <c r="C116" s="6"/>
      <c r="D116" s="6"/>
      <c r="E116" s="6"/>
      <c r="F116" s="595"/>
      <c r="G116" s="602"/>
      <c r="H116" s="608"/>
      <c r="I116" s="429"/>
      <c r="J116" s="6"/>
      <c r="K116" s="6"/>
      <c r="L116" s="6"/>
      <c r="M116" s="6"/>
      <c r="N116" s="6"/>
      <c r="O116" s="6"/>
      <c r="P116" s="6"/>
      <c r="Q116" s="6"/>
      <c r="R116" s="6"/>
      <c r="S116" s="6"/>
      <c r="T116" s="6"/>
      <c r="U116" s="6"/>
      <c r="V116" s="6"/>
      <c r="W116" s="6"/>
      <c r="X116" s="6"/>
      <c r="Y116" s="6"/>
      <c r="Z116" s="6"/>
      <c r="AA116" s="6"/>
      <c r="AB116" s="6"/>
      <c r="AC116" s="7"/>
    </row>
    <row r="117" spans="1:29" ht="12.75" customHeight="1" x14ac:dyDescent="0.25">
      <c r="A117" s="5"/>
      <c r="B117" s="6"/>
      <c r="C117" s="6"/>
      <c r="D117" s="6"/>
      <c r="E117" s="6"/>
      <c r="F117" s="595"/>
      <c r="G117" s="602"/>
      <c r="H117" s="608"/>
      <c r="I117" s="429"/>
      <c r="J117" s="6"/>
      <c r="K117" s="6"/>
      <c r="L117" s="6"/>
      <c r="M117" s="6"/>
      <c r="N117" s="6"/>
      <c r="O117" s="6"/>
      <c r="P117" s="6"/>
      <c r="Q117" s="6"/>
      <c r="R117" s="6"/>
      <c r="S117" s="6"/>
      <c r="T117" s="6"/>
      <c r="U117" s="6"/>
      <c r="V117" s="6"/>
      <c r="W117" s="6"/>
      <c r="X117" s="6"/>
      <c r="Y117" s="6"/>
      <c r="Z117" s="6"/>
      <c r="AA117" s="6"/>
      <c r="AB117" s="6"/>
      <c r="AC117" s="7"/>
    </row>
    <row r="118" spans="1:29" ht="12.75" customHeight="1" x14ac:dyDescent="0.25">
      <c r="A118" s="5"/>
      <c r="B118" s="6"/>
      <c r="C118" s="6"/>
      <c r="D118" s="6"/>
      <c r="E118" s="6"/>
      <c r="F118" s="595"/>
      <c r="G118" s="602"/>
      <c r="H118" s="608"/>
      <c r="I118" s="429"/>
      <c r="J118" s="6"/>
      <c r="K118" s="6"/>
      <c r="L118" s="6"/>
      <c r="M118" s="6"/>
      <c r="N118" s="6"/>
      <c r="O118" s="6"/>
      <c r="P118" s="6"/>
      <c r="Q118" s="6"/>
      <c r="R118" s="6"/>
      <c r="S118" s="6"/>
      <c r="T118" s="6"/>
      <c r="U118" s="6"/>
      <c r="V118" s="6"/>
      <c r="W118" s="6"/>
      <c r="X118" s="6"/>
      <c r="Y118" s="6"/>
      <c r="Z118" s="6"/>
      <c r="AA118" s="6"/>
      <c r="AB118" s="6"/>
      <c r="AC118" s="7"/>
    </row>
    <row r="119" spans="1:29" ht="12.75" customHeight="1" x14ac:dyDescent="0.25">
      <c r="A119" s="5"/>
      <c r="B119" s="6"/>
      <c r="C119" s="6"/>
      <c r="D119" s="6"/>
      <c r="E119" s="6"/>
      <c r="F119" s="595"/>
      <c r="G119" s="602"/>
      <c r="H119" s="608"/>
      <c r="I119" s="429"/>
      <c r="J119" s="6"/>
      <c r="K119" s="6"/>
      <c r="L119" s="6"/>
      <c r="M119" s="6"/>
      <c r="N119" s="6"/>
      <c r="O119" s="6"/>
      <c r="P119" s="6"/>
      <c r="Q119" s="6"/>
      <c r="R119" s="6"/>
      <c r="S119" s="6"/>
      <c r="T119" s="6"/>
      <c r="U119" s="6"/>
      <c r="V119" s="6"/>
      <c r="W119" s="6"/>
      <c r="X119" s="6"/>
      <c r="Y119" s="6"/>
      <c r="Z119" s="6"/>
      <c r="AA119" s="6"/>
      <c r="AB119" s="6"/>
      <c r="AC119" s="7"/>
    </row>
    <row r="120" spans="1:29" ht="12.75" customHeight="1" x14ac:dyDescent="0.25">
      <c r="A120" s="5"/>
      <c r="B120" s="6"/>
      <c r="C120" s="6"/>
      <c r="D120" s="6"/>
      <c r="E120" s="6"/>
      <c r="F120" s="595"/>
      <c r="G120" s="602"/>
      <c r="H120" s="608"/>
      <c r="I120" s="429"/>
      <c r="J120" s="6"/>
      <c r="K120" s="6"/>
      <c r="L120" s="6"/>
      <c r="M120" s="6"/>
      <c r="N120" s="6"/>
      <c r="O120" s="6"/>
      <c r="P120" s="6"/>
      <c r="Q120" s="6"/>
      <c r="R120" s="6"/>
      <c r="S120" s="6"/>
      <c r="T120" s="6"/>
      <c r="U120" s="6"/>
      <c r="V120" s="6"/>
      <c r="W120" s="6"/>
      <c r="X120" s="6"/>
      <c r="Y120" s="6"/>
      <c r="Z120" s="6"/>
      <c r="AA120" s="6"/>
      <c r="AB120" s="6"/>
      <c r="AC120" s="7"/>
    </row>
    <row r="121" spans="1:29" ht="12.75" customHeight="1" x14ac:dyDescent="0.25">
      <c r="A121" s="5"/>
      <c r="B121" s="6"/>
      <c r="C121" s="6"/>
      <c r="D121" s="6"/>
      <c r="E121" s="6"/>
      <c r="F121" s="595"/>
      <c r="G121" s="602"/>
      <c r="H121" s="608"/>
      <c r="I121" s="429"/>
      <c r="J121" s="6"/>
      <c r="K121" s="6"/>
      <c r="L121" s="6"/>
      <c r="M121" s="6"/>
      <c r="N121" s="6"/>
      <c r="O121" s="6"/>
      <c r="P121" s="6"/>
      <c r="Q121" s="6"/>
      <c r="R121" s="6"/>
      <c r="S121" s="6"/>
      <c r="T121" s="6"/>
      <c r="U121" s="6"/>
      <c r="V121" s="6"/>
      <c r="W121" s="6"/>
      <c r="X121" s="6"/>
      <c r="Y121" s="6"/>
      <c r="Z121" s="6"/>
      <c r="AA121" s="6"/>
      <c r="AB121" s="6"/>
      <c r="AC121" s="7"/>
    </row>
    <row r="122" spans="1:29" ht="12.75" customHeight="1" x14ac:dyDescent="0.25">
      <c r="A122" s="5"/>
      <c r="B122" s="6"/>
      <c r="C122" s="6"/>
      <c r="D122" s="6"/>
      <c r="E122" s="6"/>
      <c r="F122" s="595"/>
      <c r="G122" s="602"/>
      <c r="H122" s="608"/>
      <c r="I122" s="429"/>
      <c r="J122" s="6"/>
      <c r="K122" s="6"/>
      <c r="L122" s="6"/>
      <c r="M122" s="6"/>
      <c r="N122" s="6"/>
      <c r="O122" s="6"/>
      <c r="P122" s="6"/>
      <c r="Q122" s="6"/>
      <c r="R122" s="6"/>
      <c r="S122" s="6"/>
      <c r="T122" s="6"/>
      <c r="U122" s="6"/>
      <c r="V122" s="6"/>
      <c r="W122" s="6"/>
      <c r="X122" s="6"/>
      <c r="Y122" s="6"/>
      <c r="Z122" s="6"/>
      <c r="AA122" s="6"/>
      <c r="AB122" s="6"/>
      <c r="AC122" s="7"/>
    </row>
    <row r="123" spans="1:29" ht="12.75" customHeight="1" x14ac:dyDescent="0.25">
      <c r="A123" s="5"/>
      <c r="B123" s="6"/>
      <c r="C123" s="6"/>
      <c r="D123" s="6"/>
      <c r="E123" s="6"/>
      <c r="F123" s="595"/>
      <c r="G123" s="602"/>
      <c r="H123" s="608"/>
      <c r="I123" s="429"/>
      <c r="J123" s="6"/>
      <c r="K123" s="6"/>
      <c r="L123" s="6"/>
      <c r="M123" s="6"/>
      <c r="N123" s="6"/>
      <c r="O123" s="6"/>
      <c r="P123" s="6"/>
      <c r="Q123" s="6"/>
      <c r="R123" s="6"/>
      <c r="S123" s="6"/>
      <c r="T123" s="6"/>
      <c r="U123" s="6"/>
      <c r="V123" s="6"/>
      <c r="W123" s="6"/>
      <c r="X123" s="6"/>
      <c r="Y123" s="6"/>
      <c r="Z123" s="6"/>
      <c r="AA123" s="6"/>
      <c r="AB123" s="6"/>
      <c r="AC123" s="7"/>
    </row>
    <row r="124" spans="1:29" ht="12.75" customHeight="1" x14ac:dyDescent="0.25">
      <c r="A124" s="5"/>
      <c r="B124" s="6"/>
      <c r="C124" s="6"/>
      <c r="D124" s="6"/>
      <c r="E124" s="6"/>
      <c r="F124" s="595"/>
      <c r="G124" s="602"/>
      <c r="H124" s="608"/>
      <c r="I124" s="429"/>
      <c r="J124" s="6"/>
      <c r="K124" s="6"/>
      <c r="L124" s="6"/>
      <c r="M124" s="6"/>
      <c r="N124" s="6"/>
      <c r="O124" s="6"/>
      <c r="P124" s="6"/>
      <c r="Q124" s="6"/>
      <c r="R124" s="6"/>
      <c r="S124" s="6"/>
      <c r="T124" s="6"/>
      <c r="U124" s="6"/>
      <c r="V124" s="6"/>
      <c r="W124" s="6"/>
      <c r="X124" s="6"/>
      <c r="Y124" s="6"/>
      <c r="Z124" s="6"/>
      <c r="AA124" s="6"/>
      <c r="AB124" s="6"/>
      <c r="AC124" s="7"/>
    </row>
    <row r="125" spans="1:29" ht="12.75" customHeight="1" x14ac:dyDescent="0.25">
      <c r="A125" s="5"/>
      <c r="B125" s="6"/>
      <c r="C125" s="6"/>
      <c r="D125" s="6"/>
      <c r="E125" s="6"/>
      <c r="F125" s="595"/>
      <c r="G125" s="602"/>
      <c r="H125" s="608"/>
      <c r="I125" s="429"/>
      <c r="J125" s="6"/>
      <c r="K125" s="6"/>
      <c r="L125" s="6"/>
      <c r="M125" s="6"/>
      <c r="N125" s="6"/>
      <c r="O125" s="6"/>
      <c r="P125" s="6"/>
      <c r="Q125" s="6"/>
      <c r="R125" s="6"/>
      <c r="S125" s="6"/>
      <c r="T125" s="6"/>
      <c r="U125" s="6"/>
      <c r="V125" s="6"/>
      <c r="W125" s="6"/>
      <c r="X125" s="6"/>
      <c r="Y125" s="6"/>
      <c r="Z125" s="6"/>
      <c r="AA125" s="6"/>
      <c r="AB125" s="6"/>
      <c r="AC125" s="7"/>
    </row>
    <row r="126" spans="1:29" ht="12.75" customHeight="1" x14ac:dyDescent="0.25">
      <c r="A126" s="5"/>
      <c r="B126" s="6"/>
      <c r="C126" s="6"/>
      <c r="D126" s="6"/>
      <c r="E126" s="6"/>
      <c r="F126" s="595"/>
      <c r="G126" s="602"/>
      <c r="H126" s="608"/>
      <c r="I126" s="429"/>
      <c r="J126" s="6"/>
      <c r="K126" s="6"/>
      <c r="L126" s="6"/>
      <c r="M126" s="6"/>
      <c r="N126" s="6"/>
      <c r="O126" s="6"/>
      <c r="P126" s="6"/>
      <c r="Q126" s="6"/>
      <c r="R126" s="6"/>
      <c r="S126" s="6"/>
      <c r="T126" s="6"/>
      <c r="U126" s="6"/>
      <c r="V126" s="6"/>
      <c r="W126" s="6"/>
      <c r="X126" s="6"/>
      <c r="Y126" s="6"/>
      <c r="Z126" s="6"/>
      <c r="AA126" s="6"/>
      <c r="AB126" s="6"/>
      <c r="AC126" s="7"/>
    </row>
    <row r="127" spans="1:29" ht="12.75" customHeight="1" x14ac:dyDescent="0.25">
      <c r="A127" s="5"/>
      <c r="B127" s="6"/>
      <c r="C127" s="6"/>
      <c r="D127" s="6"/>
      <c r="E127" s="6"/>
      <c r="F127" s="595"/>
      <c r="G127" s="602"/>
      <c r="H127" s="608"/>
      <c r="I127" s="429"/>
      <c r="J127" s="6"/>
      <c r="K127" s="6"/>
      <c r="L127" s="6"/>
      <c r="M127" s="6"/>
      <c r="N127" s="6"/>
      <c r="O127" s="6"/>
      <c r="P127" s="6"/>
      <c r="Q127" s="6"/>
      <c r="R127" s="6"/>
      <c r="S127" s="6"/>
      <c r="T127" s="6"/>
      <c r="U127" s="6"/>
      <c r="V127" s="6"/>
      <c r="W127" s="6"/>
      <c r="X127" s="6"/>
      <c r="Y127" s="6"/>
      <c r="Z127" s="6"/>
      <c r="AA127" s="6"/>
      <c r="AB127" s="6"/>
      <c r="AC127" s="7"/>
    </row>
    <row r="128" spans="1:29" ht="12.75" customHeight="1" x14ac:dyDescent="0.25">
      <c r="A128" s="5"/>
      <c r="B128" s="6"/>
      <c r="C128" s="6"/>
      <c r="D128" s="6"/>
      <c r="E128" s="6"/>
      <c r="F128" s="595"/>
      <c r="G128" s="602"/>
      <c r="H128" s="608"/>
      <c r="I128" s="429"/>
      <c r="J128" s="6"/>
      <c r="K128" s="6"/>
      <c r="L128" s="6"/>
      <c r="M128" s="6"/>
      <c r="N128" s="6"/>
      <c r="O128" s="6"/>
      <c r="P128" s="6"/>
      <c r="Q128" s="6"/>
      <c r="R128" s="6"/>
      <c r="S128" s="6"/>
      <c r="T128" s="6"/>
      <c r="U128" s="6"/>
      <c r="V128" s="6"/>
      <c r="W128" s="6"/>
      <c r="X128" s="6"/>
      <c r="Y128" s="6"/>
      <c r="Z128" s="6"/>
      <c r="AA128" s="6"/>
      <c r="AB128" s="6"/>
      <c r="AC128" s="7"/>
    </row>
    <row r="129" spans="1:29" ht="12.75" customHeight="1" x14ac:dyDescent="0.25">
      <c r="A129" s="5"/>
      <c r="B129" s="6"/>
      <c r="C129" s="6"/>
      <c r="D129" s="6"/>
      <c r="E129" s="6"/>
      <c r="F129" s="595"/>
      <c r="G129" s="602"/>
      <c r="H129" s="608"/>
      <c r="I129" s="429"/>
      <c r="J129" s="6"/>
      <c r="K129" s="6"/>
      <c r="L129" s="6"/>
      <c r="M129" s="6"/>
      <c r="N129" s="6"/>
      <c r="O129" s="6"/>
      <c r="P129" s="6"/>
      <c r="Q129" s="6"/>
      <c r="R129" s="6"/>
      <c r="S129" s="6"/>
      <c r="T129" s="6"/>
      <c r="U129" s="6"/>
      <c r="V129" s="6"/>
      <c r="W129" s="6"/>
      <c r="X129" s="6"/>
      <c r="Y129" s="6"/>
      <c r="Z129" s="6"/>
      <c r="AA129" s="6"/>
      <c r="AB129" s="6"/>
      <c r="AC129" s="7"/>
    </row>
    <row r="130" spans="1:29" ht="12.75" customHeight="1" x14ac:dyDescent="0.25">
      <c r="A130" s="5"/>
      <c r="B130" s="6"/>
      <c r="C130" s="6"/>
      <c r="D130" s="6"/>
      <c r="E130" s="6"/>
      <c r="F130" s="595"/>
      <c r="G130" s="602"/>
      <c r="H130" s="608"/>
      <c r="I130" s="429"/>
      <c r="J130" s="6"/>
      <c r="K130" s="6"/>
      <c r="L130" s="6"/>
      <c r="M130" s="6"/>
      <c r="N130" s="6"/>
      <c r="O130" s="6"/>
      <c r="P130" s="6"/>
      <c r="Q130" s="6"/>
      <c r="R130" s="6"/>
      <c r="S130" s="6"/>
      <c r="T130" s="6"/>
      <c r="U130" s="6"/>
      <c r="V130" s="6"/>
      <c r="W130" s="6"/>
      <c r="X130" s="6"/>
      <c r="Y130" s="6"/>
      <c r="Z130" s="6"/>
      <c r="AA130" s="6"/>
      <c r="AB130" s="6"/>
      <c r="AC130" s="7"/>
    </row>
    <row r="131" spans="1:29" ht="12.75" customHeight="1" x14ac:dyDescent="0.25">
      <c r="A131" s="5"/>
      <c r="B131" s="6"/>
      <c r="C131" s="6"/>
      <c r="D131" s="6"/>
      <c r="E131" s="6"/>
      <c r="F131" s="595"/>
      <c r="G131" s="602"/>
      <c r="H131" s="608"/>
      <c r="I131" s="429"/>
      <c r="J131" s="6"/>
      <c r="K131" s="6"/>
      <c r="L131" s="6"/>
      <c r="M131" s="6"/>
      <c r="N131" s="6"/>
      <c r="O131" s="6"/>
      <c r="P131" s="6"/>
      <c r="Q131" s="6"/>
      <c r="R131" s="6"/>
      <c r="S131" s="6"/>
      <c r="T131" s="6"/>
      <c r="U131" s="6"/>
      <c r="V131" s="6"/>
      <c r="W131" s="6"/>
      <c r="X131" s="6"/>
      <c r="Y131" s="6"/>
      <c r="Z131" s="6"/>
      <c r="AA131" s="6"/>
      <c r="AB131" s="6"/>
      <c r="AC131" s="7"/>
    </row>
    <row r="132" spans="1:29" ht="12.75" customHeight="1" x14ac:dyDescent="0.25">
      <c r="A132" s="5"/>
      <c r="B132" s="6"/>
      <c r="C132" s="6"/>
      <c r="D132" s="6"/>
      <c r="E132" s="6"/>
      <c r="F132" s="595"/>
      <c r="G132" s="602"/>
      <c r="H132" s="608"/>
      <c r="I132" s="429"/>
      <c r="J132" s="6"/>
      <c r="K132" s="6"/>
      <c r="L132" s="6"/>
      <c r="M132" s="6"/>
      <c r="N132" s="6"/>
      <c r="O132" s="6"/>
      <c r="P132" s="6"/>
      <c r="Q132" s="6"/>
      <c r="R132" s="6"/>
      <c r="S132" s="6"/>
      <c r="T132" s="6"/>
      <c r="U132" s="6"/>
      <c r="V132" s="6"/>
      <c r="W132" s="6"/>
      <c r="X132" s="6"/>
      <c r="Y132" s="6"/>
      <c r="Z132" s="6"/>
      <c r="AA132" s="6"/>
      <c r="AB132" s="6"/>
      <c r="AC132" s="7"/>
    </row>
    <row r="133" spans="1:29" ht="12.75" customHeight="1" x14ac:dyDescent="0.25">
      <c r="A133" s="5"/>
      <c r="B133" s="6"/>
      <c r="C133" s="6"/>
      <c r="D133" s="6"/>
      <c r="E133" s="6"/>
      <c r="F133" s="595"/>
      <c r="G133" s="602"/>
      <c r="H133" s="608"/>
      <c r="I133" s="429"/>
      <c r="J133" s="6"/>
      <c r="K133" s="6"/>
      <c r="L133" s="6"/>
      <c r="M133" s="6"/>
      <c r="N133" s="6"/>
      <c r="O133" s="6"/>
      <c r="P133" s="6"/>
      <c r="Q133" s="6"/>
      <c r="R133" s="6"/>
      <c r="S133" s="6"/>
      <c r="T133" s="6"/>
      <c r="U133" s="6"/>
      <c r="V133" s="6"/>
      <c r="W133" s="6"/>
      <c r="X133" s="6"/>
      <c r="Y133" s="6"/>
      <c r="Z133" s="6"/>
      <c r="AA133" s="6"/>
      <c r="AB133" s="6"/>
      <c r="AC133" s="7"/>
    </row>
    <row r="134" spans="1:29" ht="12.75" customHeight="1" x14ac:dyDescent="0.25">
      <c r="A134" s="5"/>
      <c r="B134" s="6"/>
      <c r="C134" s="6"/>
      <c r="D134" s="6"/>
      <c r="E134" s="6"/>
      <c r="F134" s="595"/>
      <c r="G134" s="602"/>
      <c r="H134" s="608"/>
      <c r="I134" s="429"/>
      <c r="J134" s="6"/>
      <c r="K134" s="6"/>
      <c r="L134" s="6"/>
      <c r="M134" s="6"/>
      <c r="N134" s="6"/>
      <c r="O134" s="6"/>
      <c r="P134" s="6"/>
      <c r="Q134" s="6"/>
      <c r="R134" s="6"/>
      <c r="S134" s="6"/>
      <c r="T134" s="6"/>
      <c r="U134" s="6"/>
      <c r="V134" s="6"/>
      <c r="W134" s="6"/>
      <c r="X134" s="6"/>
      <c r="Y134" s="6"/>
      <c r="Z134" s="6"/>
      <c r="AA134" s="6"/>
      <c r="AB134" s="6"/>
      <c r="AC134" s="7"/>
    </row>
    <row r="135" spans="1:29" ht="12.75" customHeight="1" x14ac:dyDescent="0.25">
      <c r="A135" s="5"/>
      <c r="B135" s="6"/>
      <c r="C135" s="6"/>
      <c r="D135" s="6"/>
      <c r="E135" s="6"/>
      <c r="F135" s="595"/>
      <c r="G135" s="602"/>
      <c r="H135" s="608"/>
      <c r="I135" s="429"/>
      <c r="J135" s="6"/>
      <c r="K135" s="6"/>
      <c r="L135" s="6"/>
      <c r="M135" s="6"/>
      <c r="N135" s="6"/>
      <c r="O135" s="6"/>
      <c r="P135" s="6"/>
      <c r="Q135" s="6"/>
      <c r="R135" s="6"/>
      <c r="S135" s="6"/>
      <c r="T135" s="6"/>
      <c r="U135" s="6"/>
      <c r="V135" s="6"/>
      <c r="W135" s="6"/>
      <c r="X135" s="6"/>
      <c r="Y135" s="6"/>
      <c r="Z135" s="6"/>
      <c r="AA135" s="6"/>
      <c r="AB135" s="6"/>
      <c r="AC135" s="7"/>
    </row>
    <row r="136" spans="1:29" ht="12.75" customHeight="1" x14ac:dyDescent="0.25">
      <c r="A136" s="5"/>
      <c r="B136" s="6"/>
      <c r="C136" s="6"/>
      <c r="D136" s="6"/>
      <c r="E136" s="6"/>
      <c r="F136" s="595"/>
      <c r="G136" s="602"/>
      <c r="H136" s="608"/>
      <c r="I136" s="429"/>
      <c r="J136" s="6"/>
      <c r="K136" s="6"/>
      <c r="L136" s="6"/>
      <c r="M136" s="6"/>
      <c r="N136" s="6"/>
      <c r="O136" s="6"/>
      <c r="P136" s="6"/>
      <c r="Q136" s="6"/>
      <c r="R136" s="6"/>
      <c r="S136" s="6"/>
      <c r="T136" s="6"/>
      <c r="U136" s="6"/>
      <c r="V136" s="6"/>
      <c r="W136" s="6"/>
      <c r="X136" s="6"/>
      <c r="Y136" s="6"/>
      <c r="Z136" s="6"/>
      <c r="AA136" s="6"/>
      <c r="AB136" s="6"/>
      <c r="AC136" s="7"/>
    </row>
    <row r="137" spans="1:29" ht="12.75" customHeight="1" x14ac:dyDescent="0.25">
      <c r="A137" s="5"/>
      <c r="B137" s="6"/>
      <c r="C137" s="6"/>
      <c r="D137" s="6"/>
      <c r="E137" s="6"/>
      <c r="F137" s="595"/>
      <c r="G137" s="602"/>
      <c r="H137" s="608"/>
      <c r="I137" s="429"/>
      <c r="J137" s="6"/>
      <c r="K137" s="6"/>
      <c r="L137" s="6"/>
      <c r="M137" s="6"/>
      <c r="N137" s="6"/>
      <c r="O137" s="6"/>
      <c r="P137" s="6"/>
      <c r="Q137" s="6"/>
      <c r="R137" s="6"/>
      <c r="S137" s="6"/>
      <c r="T137" s="6"/>
      <c r="U137" s="6"/>
      <c r="V137" s="6"/>
      <c r="W137" s="6"/>
      <c r="X137" s="6"/>
      <c r="Y137" s="6"/>
      <c r="Z137" s="6"/>
      <c r="AA137" s="6"/>
      <c r="AB137" s="6"/>
      <c r="AC137" s="7"/>
    </row>
    <row r="138" spans="1:29" ht="12.75" customHeight="1" x14ac:dyDescent="0.25">
      <c r="A138" s="5"/>
      <c r="B138" s="6"/>
      <c r="C138" s="6"/>
      <c r="D138" s="6"/>
      <c r="E138" s="6"/>
      <c r="F138" s="595"/>
      <c r="G138" s="602"/>
      <c r="H138" s="608"/>
      <c r="I138" s="429"/>
      <c r="J138" s="6"/>
      <c r="K138" s="6"/>
      <c r="L138" s="6"/>
      <c r="M138" s="6"/>
      <c r="N138" s="6"/>
      <c r="O138" s="6"/>
      <c r="P138" s="6"/>
      <c r="Q138" s="6"/>
      <c r="R138" s="6"/>
      <c r="S138" s="6"/>
      <c r="T138" s="6"/>
      <c r="U138" s="6"/>
      <c r="V138" s="6"/>
      <c r="W138" s="6"/>
      <c r="X138" s="6"/>
      <c r="Y138" s="6"/>
      <c r="Z138" s="6"/>
      <c r="AA138" s="6"/>
      <c r="AB138" s="6"/>
      <c r="AC138" s="7"/>
    </row>
    <row r="139" spans="1:29" ht="12.75" customHeight="1" x14ac:dyDescent="0.25">
      <c r="A139" s="5"/>
      <c r="B139" s="6"/>
      <c r="C139" s="6"/>
      <c r="D139" s="6"/>
      <c r="E139" s="6"/>
      <c r="F139" s="595"/>
      <c r="G139" s="602"/>
      <c r="H139" s="608"/>
      <c r="I139" s="429"/>
      <c r="J139" s="6"/>
      <c r="K139" s="6"/>
      <c r="L139" s="6"/>
      <c r="M139" s="6"/>
      <c r="N139" s="6"/>
      <c r="O139" s="6"/>
      <c r="P139" s="6"/>
      <c r="Q139" s="6"/>
      <c r="R139" s="6"/>
      <c r="S139" s="6"/>
      <c r="T139" s="6"/>
      <c r="U139" s="6"/>
      <c r="V139" s="6"/>
      <c r="W139" s="6"/>
      <c r="X139" s="6"/>
      <c r="Y139" s="6"/>
      <c r="Z139" s="6"/>
      <c r="AA139" s="6"/>
      <c r="AB139" s="6"/>
      <c r="AC139" s="7"/>
    </row>
    <row r="140" spans="1:29" ht="12.75" customHeight="1" x14ac:dyDescent="0.25">
      <c r="A140" s="5"/>
      <c r="B140" s="6"/>
      <c r="C140" s="6"/>
      <c r="D140" s="6"/>
      <c r="E140" s="6"/>
      <c r="F140" s="595"/>
      <c r="G140" s="602"/>
      <c r="H140" s="608"/>
      <c r="I140" s="429"/>
      <c r="J140" s="6"/>
      <c r="K140" s="6"/>
      <c r="L140" s="6"/>
      <c r="M140" s="6"/>
      <c r="N140" s="6"/>
      <c r="O140" s="6"/>
      <c r="P140" s="6"/>
      <c r="Q140" s="6"/>
      <c r="R140" s="6"/>
      <c r="S140" s="6"/>
      <c r="T140" s="6"/>
      <c r="U140" s="6"/>
      <c r="V140" s="6"/>
      <c r="W140" s="6"/>
      <c r="X140" s="6"/>
      <c r="Y140" s="6"/>
      <c r="Z140" s="6"/>
      <c r="AA140" s="6"/>
      <c r="AB140" s="6"/>
      <c r="AC140" s="7"/>
    </row>
    <row r="141" spans="1:29" ht="12.75" customHeight="1" x14ac:dyDescent="0.25">
      <c r="A141" s="5"/>
      <c r="B141" s="6"/>
      <c r="C141" s="6"/>
      <c r="D141" s="6"/>
      <c r="E141" s="6"/>
      <c r="F141" s="595"/>
      <c r="G141" s="602"/>
      <c r="H141" s="608"/>
      <c r="I141" s="429"/>
      <c r="J141" s="6"/>
      <c r="K141" s="6"/>
      <c r="L141" s="6"/>
      <c r="M141" s="6"/>
      <c r="N141" s="6"/>
      <c r="O141" s="6"/>
      <c r="P141" s="6"/>
      <c r="Q141" s="6"/>
      <c r="R141" s="6"/>
      <c r="S141" s="6"/>
      <c r="T141" s="6"/>
      <c r="U141" s="6"/>
      <c r="V141" s="6"/>
      <c r="W141" s="6"/>
      <c r="X141" s="6"/>
      <c r="Y141" s="6"/>
      <c r="Z141" s="6"/>
      <c r="AA141" s="6"/>
      <c r="AB141" s="6"/>
      <c r="AC141" s="7"/>
    </row>
    <row r="142" spans="1:29" ht="12.75" customHeight="1" x14ac:dyDescent="0.25">
      <c r="A142" s="5"/>
      <c r="B142" s="6"/>
      <c r="C142" s="6"/>
      <c r="D142" s="6"/>
      <c r="E142" s="6"/>
      <c r="F142" s="595"/>
      <c r="G142" s="602"/>
      <c r="H142" s="608"/>
      <c r="I142" s="429"/>
      <c r="J142" s="6"/>
      <c r="K142" s="6"/>
      <c r="L142" s="6"/>
      <c r="M142" s="6"/>
      <c r="N142" s="6"/>
      <c r="O142" s="6"/>
      <c r="P142" s="6"/>
      <c r="Q142" s="6"/>
      <c r="R142" s="6"/>
      <c r="S142" s="6"/>
      <c r="T142" s="6"/>
      <c r="U142" s="6"/>
      <c r="V142" s="6"/>
      <c r="W142" s="6"/>
      <c r="X142" s="6"/>
      <c r="Y142" s="6"/>
      <c r="Z142" s="6"/>
      <c r="AA142" s="6"/>
      <c r="AB142" s="6"/>
      <c r="AC142" s="7"/>
    </row>
    <row r="143" spans="1:29" ht="12.75" customHeight="1" x14ac:dyDescent="0.25">
      <c r="A143" s="5"/>
      <c r="B143" s="6"/>
      <c r="C143" s="6"/>
      <c r="D143" s="6"/>
      <c r="E143" s="6"/>
      <c r="F143" s="595"/>
      <c r="G143" s="602"/>
      <c r="H143" s="608"/>
      <c r="I143" s="429"/>
      <c r="J143" s="6"/>
      <c r="K143" s="6"/>
      <c r="L143" s="6"/>
      <c r="M143" s="6"/>
      <c r="N143" s="6"/>
      <c r="O143" s="6"/>
      <c r="P143" s="6"/>
      <c r="Q143" s="6"/>
      <c r="R143" s="6"/>
      <c r="S143" s="6"/>
      <c r="T143" s="6"/>
      <c r="U143" s="6"/>
      <c r="V143" s="6"/>
      <c r="W143" s="6"/>
      <c r="X143" s="6"/>
      <c r="Y143" s="6"/>
      <c r="Z143" s="6"/>
      <c r="AA143" s="6"/>
      <c r="AB143" s="6"/>
      <c r="AC143" s="7"/>
    </row>
    <row r="144" spans="1:29" ht="12.75" customHeight="1" x14ac:dyDescent="0.25">
      <c r="A144" s="5"/>
      <c r="B144" s="6"/>
      <c r="C144" s="6"/>
      <c r="D144" s="6"/>
      <c r="E144" s="6"/>
      <c r="F144" s="595"/>
      <c r="G144" s="602"/>
      <c r="H144" s="608"/>
      <c r="I144" s="429"/>
      <c r="J144" s="6"/>
      <c r="K144" s="6"/>
      <c r="L144" s="6"/>
      <c r="M144" s="6"/>
      <c r="N144" s="6"/>
      <c r="O144" s="6"/>
      <c r="P144" s="6"/>
      <c r="Q144" s="6"/>
      <c r="R144" s="6"/>
      <c r="S144" s="6"/>
      <c r="T144" s="6"/>
      <c r="U144" s="6"/>
      <c r="V144" s="6"/>
      <c r="W144" s="6"/>
      <c r="X144" s="6"/>
      <c r="Y144" s="6"/>
      <c r="Z144" s="6"/>
      <c r="AA144" s="6"/>
      <c r="AB144" s="6"/>
      <c r="AC144" s="7"/>
    </row>
    <row r="145" spans="1:29" ht="12.75" customHeight="1" x14ac:dyDescent="0.25">
      <c r="A145" s="5"/>
      <c r="B145" s="6"/>
      <c r="C145" s="6"/>
      <c r="D145" s="6"/>
      <c r="E145" s="6"/>
      <c r="F145" s="595"/>
      <c r="G145" s="602"/>
      <c r="H145" s="608"/>
      <c r="I145" s="429"/>
      <c r="J145" s="6"/>
      <c r="K145" s="6"/>
      <c r="L145" s="6"/>
      <c r="M145" s="6"/>
      <c r="N145" s="6"/>
      <c r="O145" s="6"/>
      <c r="P145" s="6"/>
      <c r="Q145" s="6"/>
      <c r="R145" s="6"/>
      <c r="S145" s="6"/>
      <c r="T145" s="6"/>
      <c r="U145" s="6"/>
      <c r="V145" s="6"/>
      <c r="W145" s="6"/>
      <c r="X145" s="6"/>
      <c r="Y145" s="6"/>
      <c r="Z145" s="6"/>
      <c r="AA145" s="6"/>
      <c r="AB145" s="6"/>
      <c r="AC145" s="7"/>
    </row>
    <row r="146" spans="1:29" ht="12.75" customHeight="1" x14ac:dyDescent="0.25">
      <c r="A146" s="5"/>
      <c r="B146" s="6"/>
      <c r="C146" s="6"/>
      <c r="D146" s="6"/>
      <c r="E146" s="6"/>
      <c r="F146" s="595"/>
      <c r="G146" s="602"/>
      <c r="H146" s="608"/>
      <c r="I146" s="429"/>
      <c r="J146" s="6"/>
      <c r="K146" s="6"/>
      <c r="L146" s="6"/>
      <c r="M146" s="6"/>
      <c r="N146" s="6"/>
      <c r="O146" s="6"/>
      <c r="P146" s="6"/>
      <c r="Q146" s="6"/>
      <c r="R146" s="6"/>
      <c r="S146" s="6"/>
      <c r="T146" s="6"/>
      <c r="U146" s="6"/>
      <c r="V146" s="6"/>
      <c r="W146" s="6"/>
      <c r="X146" s="6"/>
      <c r="Y146" s="6"/>
      <c r="Z146" s="6"/>
      <c r="AA146" s="6"/>
      <c r="AB146" s="6"/>
      <c r="AC146" s="7"/>
    </row>
    <row r="147" spans="1:29" ht="12.75" customHeight="1" x14ac:dyDescent="0.25">
      <c r="A147" s="5"/>
      <c r="B147" s="6"/>
      <c r="C147" s="6"/>
      <c r="D147" s="6"/>
      <c r="E147" s="6"/>
      <c r="F147" s="595"/>
      <c r="G147" s="602"/>
      <c r="H147" s="608"/>
      <c r="I147" s="429"/>
      <c r="J147" s="6"/>
      <c r="K147" s="6"/>
      <c r="L147" s="6"/>
      <c r="M147" s="6"/>
      <c r="N147" s="6"/>
      <c r="O147" s="6"/>
      <c r="P147" s="6"/>
      <c r="Q147" s="6"/>
      <c r="R147" s="6"/>
      <c r="S147" s="6"/>
      <c r="T147" s="6"/>
      <c r="U147" s="6"/>
      <c r="V147" s="6"/>
      <c r="W147" s="6"/>
      <c r="X147" s="6"/>
      <c r="Y147" s="6"/>
      <c r="Z147" s="6"/>
      <c r="AA147" s="6"/>
      <c r="AB147" s="6"/>
      <c r="AC147" s="7"/>
    </row>
    <row r="148" spans="1:29" ht="12.75" customHeight="1" x14ac:dyDescent="0.25">
      <c r="A148" s="5"/>
      <c r="B148" s="6"/>
      <c r="C148" s="6"/>
      <c r="D148" s="6"/>
      <c r="E148" s="6"/>
      <c r="F148" s="595"/>
      <c r="G148" s="602"/>
      <c r="H148" s="608"/>
      <c r="I148" s="429"/>
      <c r="J148" s="6"/>
      <c r="K148" s="6"/>
      <c r="L148" s="6"/>
      <c r="M148" s="6"/>
      <c r="N148" s="6"/>
      <c r="O148" s="6"/>
      <c r="P148" s="6"/>
      <c r="Q148" s="6"/>
      <c r="R148" s="6"/>
      <c r="S148" s="6"/>
      <c r="T148" s="6"/>
      <c r="U148" s="6"/>
      <c r="V148" s="6"/>
      <c r="W148" s="6"/>
      <c r="X148" s="6"/>
      <c r="Y148" s="6"/>
      <c r="Z148" s="6"/>
      <c r="AA148" s="6"/>
      <c r="AB148" s="6"/>
      <c r="AC148" s="7"/>
    </row>
    <row r="149" spans="1:29" ht="12.75" customHeight="1" x14ac:dyDescent="0.25">
      <c r="A149" s="5"/>
      <c r="B149" s="6"/>
      <c r="C149" s="6"/>
      <c r="D149" s="6"/>
      <c r="E149" s="6"/>
      <c r="F149" s="595"/>
      <c r="G149" s="602"/>
      <c r="H149" s="608"/>
      <c r="I149" s="429"/>
      <c r="J149" s="6"/>
      <c r="K149" s="6"/>
      <c r="L149" s="6"/>
      <c r="M149" s="6"/>
      <c r="N149" s="6"/>
      <c r="O149" s="6"/>
      <c r="P149" s="6"/>
      <c r="Q149" s="6"/>
      <c r="R149" s="6"/>
      <c r="S149" s="6"/>
      <c r="T149" s="6"/>
      <c r="U149" s="6"/>
      <c r="V149" s="6"/>
      <c r="W149" s="6"/>
      <c r="X149" s="6"/>
      <c r="Y149" s="6"/>
      <c r="Z149" s="6"/>
      <c r="AA149" s="6"/>
      <c r="AB149" s="6"/>
      <c r="AC149" s="7"/>
    </row>
    <row r="150" spans="1:29" ht="12.75" customHeight="1" x14ac:dyDescent="0.25">
      <c r="A150" s="5"/>
      <c r="B150" s="6"/>
      <c r="C150" s="6"/>
      <c r="D150" s="6"/>
      <c r="E150" s="6"/>
      <c r="F150" s="595"/>
      <c r="G150" s="602"/>
      <c r="H150" s="608"/>
      <c r="I150" s="429"/>
      <c r="J150" s="6"/>
      <c r="K150" s="6"/>
      <c r="L150" s="6"/>
      <c r="M150" s="6"/>
      <c r="N150" s="6"/>
      <c r="O150" s="6"/>
      <c r="P150" s="6"/>
      <c r="Q150" s="6"/>
      <c r="R150" s="6"/>
      <c r="S150" s="6"/>
      <c r="T150" s="6"/>
      <c r="U150" s="6"/>
      <c r="V150" s="6"/>
      <c r="W150" s="6"/>
      <c r="X150" s="6"/>
      <c r="Y150" s="6"/>
      <c r="Z150" s="6"/>
      <c r="AA150" s="6"/>
      <c r="AB150" s="6"/>
      <c r="AC150" s="7"/>
    </row>
    <row r="151" spans="1:29" ht="12.75" customHeight="1" x14ac:dyDescent="0.25">
      <c r="A151" s="5"/>
      <c r="B151" s="6"/>
      <c r="C151" s="6"/>
      <c r="D151" s="6"/>
      <c r="E151" s="6"/>
      <c r="F151" s="595"/>
      <c r="G151" s="602"/>
      <c r="H151" s="608"/>
      <c r="I151" s="429"/>
      <c r="J151" s="6"/>
      <c r="K151" s="6"/>
      <c r="L151" s="6"/>
      <c r="M151" s="6"/>
      <c r="N151" s="6"/>
      <c r="O151" s="6"/>
      <c r="P151" s="6"/>
      <c r="Q151" s="6"/>
      <c r="R151" s="6"/>
      <c r="S151" s="6"/>
      <c r="T151" s="6"/>
      <c r="U151" s="6"/>
      <c r="V151" s="6"/>
      <c r="W151" s="6"/>
      <c r="X151" s="6"/>
      <c r="Y151" s="6"/>
      <c r="Z151" s="6"/>
      <c r="AA151" s="6"/>
      <c r="AB151" s="6"/>
      <c r="AC151" s="7"/>
    </row>
    <row r="152" spans="1:29" ht="12.75" customHeight="1" x14ac:dyDescent="0.25">
      <c r="A152" s="5"/>
      <c r="B152" s="6"/>
      <c r="C152" s="6"/>
      <c r="D152" s="6"/>
      <c r="E152" s="6"/>
      <c r="F152" s="595"/>
      <c r="G152" s="602"/>
      <c r="H152" s="608"/>
      <c r="I152" s="429"/>
      <c r="J152" s="6"/>
      <c r="K152" s="6"/>
      <c r="L152" s="6"/>
      <c r="M152" s="6"/>
      <c r="N152" s="6"/>
      <c r="O152" s="6"/>
      <c r="P152" s="6"/>
      <c r="Q152" s="6"/>
      <c r="R152" s="6"/>
      <c r="S152" s="6"/>
      <c r="T152" s="6"/>
      <c r="U152" s="6"/>
      <c r="V152" s="6"/>
      <c r="W152" s="6"/>
      <c r="X152" s="6"/>
      <c r="Y152" s="6"/>
      <c r="Z152" s="6"/>
      <c r="AA152" s="6"/>
      <c r="AB152" s="6"/>
      <c r="AC152" s="7"/>
    </row>
    <row r="153" spans="1:29" ht="12.75" customHeight="1" x14ac:dyDescent="0.25">
      <c r="A153" s="5"/>
      <c r="B153" s="6"/>
      <c r="C153" s="6"/>
      <c r="D153" s="6"/>
      <c r="E153" s="6"/>
      <c r="F153" s="595"/>
      <c r="G153" s="602"/>
      <c r="H153" s="608"/>
      <c r="I153" s="429"/>
      <c r="J153" s="6"/>
      <c r="K153" s="6"/>
      <c r="L153" s="6"/>
      <c r="M153" s="6"/>
      <c r="N153" s="6"/>
      <c r="O153" s="6"/>
      <c r="P153" s="6"/>
      <c r="Q153" s="6"/>
      <c r="R153" s="6"/>
      <c r="S153" s="6"/>
      <c r="T153" s="6"/>
      <c r="U153" s="6"/>
      <c r="V153" s="6"/>
      <c r="W153" s="6"/>
      <c r="X153" s="6"/>
      <c r="Y153" s="6"/>
      <c r="Z153" s="6"/>
      <c r="AA153" s="6"/>
      <c r="AB153" s="6"/>
      <c r="AC153" s="7"/>
    </row>
    <row r="154" spans="1:29" ht="12.75" customHeight="1" x14ac:dyDescent="0.25">
      <c r="A154" s="5"/>
      <c r="B154" s="6"/>
      <c r="C154" s="6"/>
      <c r="D154" s="6"/>
      <c r="E154" s="6"/>
      <c r="F154" s="595"/>
      <c r="G154" s="602"/>
      <c r="H154" s="608"/>
      <c r="I154" s="429"/>
      <c r="J154" s="6"/>
      <c r="K154" s="6"/>
      <c r="L154" s="6"/>
      <c r="M154" s="6"/>
      <c r="N154" s="6"/>
      <c r="O154" s="6"/>
      <c r="P154" s="6"/>
      <c r="Q154" s="6"/>
      <c r="R154" s="6"/>
      <c r="S154" s="6"/>
      <c r="T154" s="6"/>
      <c r="U154" s="6"/>
      <c r="V154" s="6"/>
      <c r="W154" s="6"/>
      <c r="X154" s="6"/>
      <c r="Y154" s="6"/>
      <c r="Z154" s="6"/>
      <c r="AA154" s="6"/>
      <c r="AB154" s="6"/>
      <c r="AC154" s="7"/>
    </row>
    <row r="155" spans="1:29" ht="12.75" customHeight="1" x14ac:dyDescent="0.25">
      <c r="A155" s="5"/>
      <c r="B155" s="6"/>
      <c r="C155" s="6"/>
      <c r="D155" s="6"/>
      <c r="E155" s="6"/>
      <c r="F155" s="595"/>
      <c r="G155" s="602"/>
      <c r="H155" s="608"/>
      <c r="I155" s="429"/>
      <c r="J155" s="6"/>
      <c r="K155" s="6"/>
      <c r="L155" s="6"/>
      <c r="M155" s="6"/>
      <c r="N155" s="6"/>
      <c r="O155" s="6"/>
      <c r="P155" s="6"/>
      <c r="Q155" s="6"/>
      <c r="R155" s="6"/>
      <c r="S155" s="6"/>
      <c r="T155" s="6"/>
      <c r="U155" s="6"/>
      <c r="V155" s="6"/>
      <c r="W155" s="6"/>
      <c r="X155" s="6"/>
      <c r="Y155" s="6"/>
      <c r="Z155" s="6"/>
      <c r="AA155" s="6"/>
      <c r="AB155" s="6"/>
      <c r="AC155" s="7"/>
    </row>
    <row r="156" spans="1:29" ht="12.75" customHeight="1" x14ac:dyDescent="0.25">
      <c r="A156" s="5"/>
      <c r="B156" s="6"/>
      <c r="C156" s="6"/>
      <c r="D156" s="6"/>
      <c r="E156" s="6"/>
      <c r="F156" s="595"/>
      <c r="G156" s="602"/>
      <c r="H156" s="608"/>
      <c r="I156" s="429"/>
      <c r="J156" s="6"/>
      <c r="K156" s="6"/>
      <c r="L156" s="6"/>
      <c r="M156" s="6"/>
      <c r="N156" s="6"/>
      <c r="O156" s="6"/>
      <c r="P156" s="6"/>
      <c r="Q156" s="6"/>
      <c r="R156" s="6"/>
      <c r="S156" s="6"/>
      <c r="T156" s="6"/>
      <c r="U156" s="6"/>
      <c r="V156" s="6"/>
      <c r="W156" s="6"/>
      <c r="X156" s="6"/>
      <c r="Y156" s="6"/>
      <c r="Z156" s="6"/>
      <c r="AA156" s="6"/>
      <c r="AB156" s="6"/>
      <c r="AC156" s="7"/>
    </row>
    <row r="157" spans="1:29" ht="12.75" customHeight="1" x14ac:dyDescent="0.25">
      <c r="A157" s="5"/>
      <c r="B157" s="6"/>
      <c r="C157" s="6"/>
      <c r="D157" s="6"/>
      <c r="E157" s="6"/>
      <c r="F157" s="595"/>
      <c r="G157" s="602"/>
      <c r="H157" s="608"/>
      <c r="I157" s="429"/>
      <c r="J157" s="6"/>
      <c r="K157" s="6"/>
      <c r="L157" s="6"/>
      <c r="M157" s="6"/>
      <c r="N157" s="6"/>
      <c r="O157" s="6"/>
      <c r="P157" s="6"/>
      <c r="Q157" s="6"/>
      <c r="R157" s="6"/>
      <c r="S157" s="6"/>
      <c r="T157" s="6"/>
      <c r="U157" s="6"/>
      <c r="V157" s="6"/>
      <c r="W157" s="6"/>
      <c r="X157" s="6"/>
      <c r="Y157" s="6"/>
      <c r="Z157" s="6"/>
      <c r="AA157" s="6"/>
      <c r="AB157" s="6"/>
      <c r="AC157" s="7"/>
    </row>
    <row r="158" spans="1:29" ht="12.75" customHeight="1" x14ac:dyDescent="0.25">
      <c r="A158" s="5"/>
      <c r="B158" s="6"/>
      <c r="C158" s="6"/>
      <c r="D158" s="6"/>
      <c r="E158" s="6"/>
      <c r="F158" s="595"/>
      <c r="G158" s="602"/>
      <c r="H158" s="608"/>
      <c r="I158" s="429"/>
      <c r="J158" s="6"/>
      <c r="K158" s="6"/>
      <c r="L158" s="6"/>
      <c r="M158" s="6"/>
      <c r="N158" s="6"/>
      <c r="O158" s="6"/>
      <c r="P158" s="6"/>
      <c r="Q158" s="6"/>
      <c r="R158" s="6"/>
      <c r="S158" s="6"/>
      <c r="T158" s="6"/>
      <c r="U158" s="6"/>
      <c r="V158" s="6"/>
      <c r="W158" s="6"/>
      <c r="X158" s="6"/>
      <c r="Y158" s="6"/>
      <c r="Z158" s="6"/>
      <c r="AA158" s="6"/>
      <c r="AB158" s="6"/>
      <c r="AC158" s="7"/>
    </row>
    <row r="159" spans="1:29" ht="12.75" customHeight="1" x14ac:dyDescent="0.25">
      <c r="A159" s="5"/>
      <c r="B159" s="6"/>
      <c r="C159" s="6"/>
      <c r="D159" s="6"/>
      <c r="E159" s="6"/>
      <c r="F159" s="595"/>
      <c r="G159" s="602"/>
      <c r="H159" s="608"/>
      <c r="I159" s="429"/>
      <c r="J159" s="6"/>
      <c r="K159" s="6"/>
      <c r="L159" s="6"/>
      <c r="M159" s="6"/>
      <c r="N159" s="6"/>
      <c r="O159" s="6"/>
      <c r="P159" s="6"/>
      <c r="Q159" s="6"/>
      <c r="R159" s="6"/>
      <c r="S159" s="6"/>
      <c r="T159" s="6"/>
      <c r="U159" s="6"/>
      <c r="V159" s="6"/>
      <c r="W159" s="6"/>
      <c r="X159" s="6"/>
      <c r="Y159" s="6"/>
      <c r="Z159" s="6"/>
      <c r="AA159" s="6"/>
      <c r="AB159" s="6"/>
      <c r="AC159" s="7"/>
    </row>
    <row r="160" spans="1:29" ht="12.75" customHeight="1" x14ac:dyDescent="0.25">
      <c r="A160" s="5"/>
      <c r="B160" s="6"/>
      <c r="C160" s="6"/>
      <c r="D160" s="6"/>
      <c r="E160" s="6"/>
      <c r="F160" s="595"/>
      <c r="G160" s="602"/>
      <c r="H160" s="608"/>
      <c r="I160" s="429"/>
      <c r="J160" s="6"/>
      <c r="K160" s="6"/>
      <c r="L160" s="6"/>
      <c r="M160" s="6"/>
      <c r="N160" s="6"/>
      <c r="O160" s="6"/>
      <c r="P160" s="6"/>
      <c r="Q160" s="6"/>
      <c r="R160" s="6"/>
      <c r="S160" s="6"/>
      <c r="T160" s="6"/>
      <c r="U160" s="6"/>
      <c r="V160" s="6"/>
      <c r="W160" s="6"/>
      <c r="X160" s="6"/>
      <c r="Y160" s="6"/>
      <c r="Z160" s="6"/>
      <c r="AA160" s="6"/>
      <c r="AB160" s="6"/>
      <c r="AC160" s="7"/>
    </row>
    <row r="161" spans="1:29" ht="12.75" customHeight="1" x14ac:dyDescent="0.25">
      <c r="A161" s="5"/>
      <c r="B161" s="6"/>
      <c r="C161" s="6"/>
      <c r="D161" s="6"/>
      <c r="E161" s="6"/>
      <c r="F161" s="595"/>
      <c r="G161" s="602"/>
      <c r="H161" s="608"/>
      <c r="I161" s="429"/>
      <c r="J161" s="6"/>
      <c r="K161" s="6"/>
      <c r="L161" s="6"/>
      <c r="M161" s="6"/>
      <c r="N161" s="6"/>
      <c r="O161" s="6"/>
      <c r="P161" s="6"/>
      <c r="Q161" s="6"/>
      <c r="R161" s="6"/>
      <c r="S161" s="6"/>
      <c r="T161" s="6"/>
      <c r="U161" s="6"/>
      <c r="V161" s="6"/>
      <c r="W161" s="6"/>
      <c r="X161" s="6"/>
      <c r="Y161" s="6"/>
      <c r="Z161" s="6"/>
      <c r="AA161" s="6"/>
      <c r="AB161" s="6"/>
      <c r="AC161" s="7"/>
    </row>
    <row r="162" spans="1:29" ht="12.75" customHeight="1" x14ac:dyDescent="0.25">
      <c r="A162" s="5"/>
      <c r="B162" s="6"/>
      <c r="C162" s="6"/>
      <c r="D162" s="6"/>
      <c r="E162" s="6"/>
      <c r="F162" s="595"/>
      <c r="G162" s="602"/>
      <c r="H162" s="608"/>
      <c r="I162" s="429"/>
      <c r="J162" s="6"/>
      <c r="K162" s="6"/>
      <c r="L162" s="6"/>
      <c r="M162" s="6"/>
      <c r="N162" s="6"/>
      <c r="O162" s="6"/>
      <c r="P162" s="6"/>
      <c r="Q162" s="6"/>
      <c r="R162" s="6"/>
      <c r="S162" s="6"/>
      <c r="T162" s="6"/>
      <c r="U162" s="6"/>
      <c r="V162" s="6"/>
      <c r="W162" s="6"/>
      <c r="X162" s="6"/>
      <c r="Y162" s="6"/>
      <c r="Z162" s="6"/>
      <c r="AA162" s="6"/>
      <c r="AB162" s="6"/>
      <c r="AC162" s="7"/>
    </row>
    <row r="163" spans="1:29" ht="12.75" customHeight="1" x14ac:dyDescent="0.25">
      <c r="A163" s="5"/>
      <c r="B163" s="6"/>
      <c r="C163" s="6"/>
      <c r="D163" s="6"/>
      <c r="E163" s="6"/>
      <c r="F163" s="595"/>
      <c r="G163" s="602"/>
      <c r="H163" s="608"/>
      <c r="I163" s="429"/>
      <c r="J163" s="6"/>
      <c r="K163" s="6"/>
      <c r="L163" s="6"/>
      <c r="M163" s="6"/>
      <c r="N163" s="6"/>
      <c r="O163" s="6"/>
      <c r="P163" s="6"/>
      <c r="Q163" s="6"/>
      <c r="R163" s="6"/>
      <c r="S163" s="6"/>
      <c r="T163" s="6"/>
      <c r="U163" s="6"/>
      <c r="V163" s="6"/>
      <c r="W163" s="6"/>
      <c r="X163" s="6"/>
      <c r="Y163" s="6"/>
      <c r="Z163" s="6"/>
      <c r="AA163" s="6"/>
      <c r="AB163" s="6"/>
      <c r="AC163" s="7"/>
    </row>
    <row r="164" spans="1:29" ht="12.75" customHeight="1" x14ac:dyDescent="0.25">
      <c r="A164" s="5"/>
      <c r="B164" s="6"/>
      <c r="C164" s="6"/>
      <c r="D164" s="6"/>
      <c r="E164" s="6"/>
      <c r="F164" s="595"/>
      <c r="G164" s="602"/>
      <c r="H164" s="608"/>
      <c r="I164" s="429"/>
      <c r="J164" s="6"/>
      <c r="K164" s="6"/>
      <c r="L164" s="6"/>
      <c r="M164" s="6"/>
      <c r="N164" s="6"/>
      <c r="O164" s="6"/>
      <c r="P164" s="6"/>
      <c r="Q164" s="6"/>
      <c r="R164" s="6"/>
      <c r="S164" s="6"/>
      <c r="T164" s="6"/>
      <c r="U164" s="6"/>
      <c r="V164" s="6"/>
      <c r="W164" s="6"/>
      <c r="X164" s="6"/>
      <c r="Y164" s="6"/>
      <c r="Z164" s="6"/>
      <c r="AA164" s="6"/>
      <c r="AB164" s="6"/>
      <c r="AC164" s="7"/>
    </row>
    <row r="165" spans="1:29" ht="12.75" customHeight="1" x14ac:dyDescent="0.25">
      <c r="A165" s="5"/>
      <c r="B165" s="6"/>
      <c r="C165" s="6"/>
      <c r="D165" s="6"/>
      <c r="E165" s="6"/>
      <c r="F165" s="595"/>
      <c r="G165" s="602"/>
      <c r="H165" s="608"/>
      <c r="I165" s="429"/>
      <c r="J165" s="6"/>
      <c r="K165" s="6"/>
      <c r="L165" s="6"/>
      <c r="M165" s="6"/>
      <c r="N165" s="6"/>
      <c r="O165" s="6"/>
      <c r="P165" s="6"/>
      <c r="Q165" s="6"/>
      <c r="R165" s="6"/>
      <c r="S165" s="6"/>
      <c r="T165" s="6"/>
      <c r="U165" s="6"/>
      <c r="V165" s="6"/>
      <c r="W165" s="6"/>
      <c r="X165" s="6"/>
      <c r="Y165" s="6"/>
      <c r="Z165" s="6"/>
      <c r="AA165" s="6"/>
      <c r="AB165" s="6"/>
      <c r="AC165" s="7"/>
    </row>
    <row r="166" spans="1:29" ht="12.75" customHeight="1" x14ac:dyDescent="0.25">
      <c r="A166" s="5"/>
      <c r="B166" s="6"/>
      <c r="C166" s="6"/>
      <c r="D166" s="6"/>
      <c r="E166" s="6"/>
      <c r="F166" s="595"/>
      <c r="G166" s="602"/>
      <c r="H166" s="608"/>
      <c r="I166" s="429"/>
      <c r="J166" s="6"/>
      <c r="K166" s="6"/>
      <c r="L166" s="6"/>
      <c r="M166" s="6"/>
      <c r="N166" s="6"/>
      <c r="O166" s="6"/>
      <c r="P166" s="6"/>
      <c r="Q166" s="6"/>
      <c r="R166" s="6"/>
      <c r="S166" s="6"/>
      <c r="T166" s="6"/>
      <c r="U166" s="6"/>
      <c r="V166" s="6"/>
      <c r="W166" s="6"/>
      <c r="X166" s="6"/>
      <c r="Y166" s="6"/>
      <c r="Z166" s="6"/>
      <c r="AA166" s="6"/>
      <c r="AB166" s="6"/>
      <c r="AC166" s="7"/>
    </row>
    <row r="167" spans="1:29" ht="12.75" customHeight="1" x14ac:dyDescent="0.25">
      <c r="A167" s="5"/>
      <c r="B167" s="6"/>
      <c r="C167" s="6"/>
      <c r="D167" s="6"/>
      <c r="E167" s="6"/>
      <c r="F167" s="595"/>
      <c r="G167" s="602"/>
      <c r="H167" s="608"/>
      <c r="I167" s="429"/>
      <c r="J167" s="6"/>
      <c r="K167" s="6"/>
      <c r="L167" s="6"/>
      <c r="M167" s="6"/>
      <c r="N167" s="6"/>
      <c r="O167" s="6"/>
      <c r="P167" s="6"/>
      <c r="Q167" s="6"/>
      <c r="R167" s="6"/>
      <c r="S167" s="6"/>
      <c r="T167" s="6"/>
      <c r="U167" s="6"/>
      <c r="V167" s="6"/>
      <c r="W167" s="6"/>
      <c r="X167" s="6"/>
      <c r="Y167" s="6"/>
      <c r="Z167" s="6"/>
      <c r="AA167" s="6"/>
      <c r="AB167" s="6"/>
      <c r="AC167" s="7"/>
    </row>
    <row r="168" spans="1:29" ht="12.75" customHeight="1" x14ac:dyDescent="0.25">
      <c r="A168" s="5"/>
      <c r="B168" s="6"/>
      <c r="C168" s="6"/>
      <c r="D168" s="6"/>
      <c r="E168" s="6"/>
      <c r="F168" s="595"/>
      <c r="G168" s="602"/>
      <c r="H168" s="608"/>
      <c r="I168" s="429"/>
      <c r="J168" s="6"/>
      <c r="K168" s="6"/>
      <c r="L168" s="6"/>
      <c r="M168" s="6"/>
      <c r="N168" s="6"/>
      <c r="O168" s="6"/>
      <c r="P168" s="6"/>
      <c r="Q168" s="6"/>
      <c r="R168" s="6"/>
      <c r="S168" s="6"/>
      <c r="T168" s="6"/>
      <c r="U168" s="6"/>
      <c r="V168" s="6"/>
      <c r="W168" s="6"/>
      <c r="X168" s="6"/>
      <c r="Y168" s="6"/>
      <c r="Z168" s="6"/>
      <c r="AA168" s="6"/>
      <c r="AB168" s="6"/>
      <c r="AC168" s="7"/>
    </row>
    <row r="169" spans="1:29" ht="12.75" customHeight="1" x14ac:dyDescent="0.25">
      <c r="A169" s="5"/>
      <c r="B169" s="6"/>
      <c r="C169" s="6"/>
      <c r="D169" s="6"/>
      <c r="E169" s="6"/>
      <c r="F169" s="595"/>
      <c r="G169" s="602"/>
      <c r="H169" s="608"/>
      <c r="I169" s="429"/>
      <c r="J169" s="6"/>
      <c r="K169" s="6"/>
      <c r="L169" s="6"/>
      <c r="M169" s="6"/>
      <c r="N169" s="6"/>
      <c r="O169" s="6"/>
      <c r="P169" s="6"/>
      <c r="Q169" s="6"/>
      <c r="R169" s="6"/>
      <c r="S169" s="6"/>
      <c r="T169" s="6"/>
      <c r="U169" s="6"/>
      <c r="V169" s="6"/>
      <c r="W169" s="6"/>
      <c r="X169" s="6"/>
      <c r="Y169" s="6"/>
      <c r="Z169" s="6"/>
      <c r="AA169" s="6"/>
      <c r="AB169" s="6"/>
      <c r="AC169" s="7"/>
    </row>
    <row r="170" spans="1:29" ht="12.75" customHeight="1" x14ac:dyDescent="0.25">
      <c r="A170" s="5"/>
      <c r="B170" s="6"/>
      <c r="C170" s="6"/>
      <c r="D170" s="6"/>
      <c r="E170" s="6"/>
      <c r="F170" s="595"/>
      <c r="G170" s="602"/>
      <c r="H170" s="608"/>
      <c r="I170" s="429"/>
      <c r="J170" s="6"/>
      <c r="K170" s="6"/>
      <c r="L170" s="6"/>
      <c r="M170" s="6"/>
      <c r="N170" s="6"/>
      <c r="O170" s="6"/>
      <c r="P170" s="6"/>
      <c r="Q170" s="6"/>
      <c r="R170" s="6"/>
      <c r="S170" s="6"/>
      <c r="T170" s="6"/>
      <c r="U170" s="6"/>
      <c r="V170" s="6"/>
      <c r="W170" s="6"/>
      <c r="X170" s="6"/>
      <c r="Y170" s="6"/>
      <c r="Z170" s="6"/>
      <c r="AA170" s="6"/>
      <c r="AB170" s="6"/>
      <c r="AC170" s="7"/>
    </row>
    <row r="171" spans="1:29" ht="12.75" customHeight="1" x14ac:dyDescent="0.25">
      <c r="A171" s="5"/>
      <c r="B171" s="6"/>
      <c r="C171" s="6"/>
      <c r="D171" s="6"/>
      <c r="E171" s="6"/>
      <c r="F171" s="595"/>
      <c r="G171" s="602"/>
      <c r="H171" s="608"/>
      <c r="I171" s="429"/>
      <c r="J171" s="6"/>
      <c r="K171" s="6"/>
      <c r="L171" s="6"/>
      <c r="M171" s="6"/>
      <c r="N171" s="6"/>
      <c r="O171" s="6"/>
      <c r="P171" s="6"/>
      <c r="Q171" s="6"/>
      <c r="R171" s="6"/>
      <c r="S171" s="6"/>
      <c r="T171" s="6"/>
      <c r="U171" s="6"/>
      <c r="V171" s="6"/>
      <c r="W171" s="6"/>
      <c r="X171" s="6"/>
      <c r="Y171" s="6"/>
      <c r="Z171" s="6"/>
      <c r="AA171" s="6"/>
      <c r="AB171" s="6"/>
      <c r="AC171" s="7"/>
    </row>
    <row r="172" spans="1:29" ht="12.75" customHeight="1" x14ac:dyDescent="0.25">
      <c r="A172" s="5"/>
      <c r="B172" s="6"/>
      <c r="C172" s="6"/>
      <c r="D172" s="6"/>
      <c r="E172" s="6"/>
      <c r="F172" s="595"/>
      <c r="G172" s="602"/>
      <c r="H172" s="608"/>
      <c r="I172" s="429"/>
      <c r="J172" s="6"/>
      <c r="K172" s="6"/>
      <c r="L172" s="6"/>
      <c r="M172" s="6"/>
      <c r="N172" s="6"/>
      <c r="O172" s="6"/>
      <c r="P172" s="6"/>
      <c r="Q172" s="6"/>
      <c r="R172" s="6"/>
      <c r="S172" s="6"/>
      <c r="T172" s="6"/>
      <c r="U172" s="6"/>
      <c r="V172" s="6"/>
      <c r="W172" s="6"/>
      <c r="X172" s="6"/>
      <c r="Y172" s="6"/>
      <c r="Z172" s="6"/>
      <c r="AA172" s="6"/>
      <c r="AB172" s="6"/>
      <c r="AC172" s="7"/>
    </row>
    <row r="173" spans="1:29" ht="12.75" customHeight="1" x14ac:dyDescent="0.25">
      <c r="A173" s="5"/>
      <c r="B173" s="6"/>
      <c r="C173" s="6"/>
      <c r="D173" s="6"/>
      <c r="E173" s="6"/>
      <c r="F173" s="595"/>
      <c r="G173" s="602"/>
      <c r="H173" s="608"/>
      <c r="I173" s="429"/>
      <c r="J173" s="6"/>
      <c r="K173" s="6"/>
      <c r="L173" s="6"/>
      <c r="M173" s="6"/>
      <c r="N173" s="6"/>
      <c r="O173" s="6"/>
      <c r="P173" s="6"/>
      <c r="Q173" s="6"/>
      <c r="R173" s="6"/>
      <c r="S173" s="6"/>
      <c r="T173" s="6"/>
      <c r="U173" s="6"/>
      <c r="V173" s="6"/>
      <c r="W173" s="6"/>
      <c r="X173" s="6"/>
      <c r="Y173" s="6"/>
      <c r="Z173" s="6"/>
      <c r="AA173" s="6"/>
      <c r="AB173" s="6"/>
      <c r="AC173" s="7"/>
    </row>
    <row r="174" spans="1:29" ht="12.75" customHeight="1" x14ac:dyDescent="0.25">
      <c r="A174" s="5"/>
      <c r="B174" s="6"/>
      <c r="C174" s="6"/>
      <c r="D174" s="6"/>
      <c r="E174" s="6"/>
      <c r="F174" s="595"/>
      <c r="G174" s="602"/>
      <c r="H174" s="608"/>
      <c r="I174" s="429"/>
      <c r="J174" s="6"/>
      <c r="K174" s="6"/>
      <c r="L174" s="6"/>
      <c r="M174" s="6"/>
      <c r="N174" s="6"/>
      <c r="O174" s="6"/>
      <c r="P174" s="6"/>
      <c r="Q174" s="6"/>
      <c r="R174" s="6"/>
      <c r="S174" s="6"/>
      <c r="T174" s="6"/>
      <c r="U174" s="6"/>
      <c r="V174" s="6"/>
      <c r="W174" s="6"/>
      <c r="X174" s="6"/>
      <c r="Y174" s="6"/>
      <c r="Z174" s="6"/>
      <c r="AA174" s="6"/>
      <c r="AB174" s="6"/>
      <c r="AC174" s="7"/>
    </row>
    <row r="175" spans="1:29" ht="12.75" customHeight="1" x14ac:dyDescent="0.25">
      <c r="A175" s="5"/>
      <c r="B175" s="6"/>
      <c r="C175" s="6"/>
      <c r="D175" s="6"/>
      <c r="E175" s="6"/>
      <c r="F175" s="595"/>
      <c r="G175" s="602"/>
      <c r="H175" s="608"/>
      <c r="I175" s="429"/>
      <c r="J175" s="6"/>
      <c r="K175" s="6"/>
      <c r="L175" s="6"/>
      <c r="M175" s="6"/>
      <c r="N175" s="6"/>
      <c r="O175" s="6"/>
      <c r="P175" s="6"/>
      <c r="Q175" s="6"/>
      <c r="R175" s="6"/>
      <c r="S175" s="6"/>
      <c r="T175" s="6"/>
      <c r="U175" s="6"/>
      <c r="V175" s="6"/>
      <c r="W175" s="6"/>
      <c r="X175" s="6"/>
      <c r="Y175" s="6"/>
      <c r="Z175" s="6"/>
      <c r="AA175" s="6"/>
      <c r="AB175" s="6"/>
      <c r="AC175" s="7"/>
    </row>
    <row r="176" spans="1:29" ht="12.75" customHeight="1" x14ac:dyDescent="0.25">
      <c r="A176" s="5"/>
      <c r="B176" s="6"/>
      <c r="C176" s="6"/>
      <c r="D176" s="6"/>
      <c r="E176" s="6"/>
      <c r="F176" s="595"/>
      <c r="G176" s="602"/>
      <c r="H176" s="608"/>
      <c r="I176" s="429"/>
      <c r="J176" s="6"/>
      <c r="K176" s="6"/>
      <c r="L176" s="6"/>
      <c r="M176" s="6"/>
      <c r="N176" s="6"/>
      <c r="O176" s="6"/>
      <c r="P176" s="6"/>
      <c r="Q176" s="6"/>
      <c r="R176" s="6"/>
      <c r="S176" s="6"/>
      <c r="T176" s="6"/>
      <c r="U176" s="6"/>
      <c r="V176" s="6"/>
      <c r="W176" s="6"/>
      <c r="X176" s="6"/>
      <c r="Y176" s="6"/>
      <c r="Z176" s="6"/>
      <c r="AA176" s="6"/>
      <c r="AB176" s="6"/>
      <c r="AC176" s="7"/>
    </row>
    <row r="177" spans="1:29" ht="12.75" customHeight="1" x14ac:dyDescent="0.25">
      <c r="A177" s="5"/>
      <c r="B177" s="6"/>
      <c r="C177" s="6"/>
      <c r="D177" s="6"/>
      <c r="E177" s="6"/>
      <c r="F177" s="595"/>
      <c r="G177" s="602"/>
      <c r="H177" s="608"/>
      <c r="I177" s="429"/>
      <c r="J177" s="6"/>
      <c r="K177" s="6"/>
      <c r="L177" s="6"/>
      <c r="M177" s="6"/>
      <c r="N177" s="6"/>
      <c r="O177" s="6"/>
      <c r="P177" s="6"/>
      <c r="Q177" s="6"/>
      <c r="R177" s="6"/>
      <c r="S177" s="6"/>
      <c r="T177" s="6"/>
      <c r="U177" s="6"/>
      <c r="V177" s="6"/>
      <c r="W177" s="6"/>
      <c r="X177" s="6"/>
      <c r="Y177" s="6"/>
      <c r="Z177" s="6"/>
      <c r="AA177" s="6"/>
      <c r="AB177" s="6"/>
      <c r="AC177" s="7"/>
    </row>
    <row r="178" spans="1:29" ht="12.75" customHeight="1" x14ac:dyDescent="0.25">
      <c r="A178" s="5"/>
      <c r="B178" s="6"/>
      <c r="C178" s="6"/>
      <c r="D178" s="6"/>
      <c r="E178" s="6"/>
      <c r="F178" s="595"/>
      <c r="G178" s="602"/>
      <c r="H178" s="608"/>
      <c r="I178" s="429"/>
      <c r="J178" s="6"/>
      <c r="K178" s="6"/>
      <c r="L178" s="6"/>
      <c r="M178" s="6"/>
      <c r="N178" s="6"/>
      <c r="O178" s="6"/>
      <c r="P178" s="6"/>
      <c r="Q178" s="6"/>
      <c r="R178" s="6"/>
      <c r="S178" s="6"/>
      <c r="T178" s="6"/>
      <c r="U178" s="6"/>
      <c r="V178" s="6"/>
      <c r="W178" s="6"/>
      <c r="X178" s="6"/>
      <c r="Y178" s="6"/>
      <c r="Z178" s="6"/>
      <c r="AA178" s="6"/>
      <c r="AB178" s="6"/>
      <c r="AC178" s="7"/>
    </row>
    <row r="179" spans="1:29" ht="12.75" customHeight="1" x14ac:dyDescent="0.25">
      <c r="A179" s="5"/>
      <c r="B179" s="6"/>
      <c r="C179" s="6"/>
      <c r="D179" s="6"/>
      <c r="E179" s="6"/>
      <c r="F179" s="595"/>
      <c r="G179" s="602"/>
      <c r="H179" s="608"/>
      <c r="I179" s="429"/>
      <c r="J179" s="6"/>
      <c r="K179" s="6"/>
      <c r="L179" s="6"/>
      <c r="M179" s="6"/>
      <c r="N179" s="6"/>
      <c r="O179" s="6"/>
      <c r="P179" s="6"/>
      <c r="Q179" s="6"/>
      <c r="R179" s="6"/>
      <c r="S179" s="6"/>
      <c r="T179" s="6"/>
      <c r="U179" s="6"/>
      <c r="V179" s="6"/>
      <c r="W179" s="6"/>
      <c r="X179" s="6"/>
      <c r="Y179" s="6"/>
      <c r="Z179" s="6"/>
      <c r="AA179" s="6"/>
      <c r="AB179" s="6"/>
      <c r="AC179" s="7"/>
    </row>
    <row r="180" spans="1:29" ht="12.75" customHeight="1" x14ac:dyDescent="0.25">
      <c r="A180" s="5"/>
      <c r="B180" s="6"/>
      <c r="C180" s="6"/>
      <c r="D180" s="6"/>
      <c r="E180" s="6"/>
      <c r="F180" s="595"/>
      <c r="G180" s="602"/>
      <c r="H180" s="608"/>
      <c r="I180" s="429"/>
      <c r="J180" s="6"/>
      <c r="K180" s="6"/>
      <c r="L180" s="6"/>
      <c r="M180" s="6"/>
      <c r="N180" s="6"/>
      <c r="O180" s="6"/>
      <c r="P180" s="6"/>
      <c r="Q180" s="6"/>
      <c r="R180" s="6"/>
      <c r="S180" s="6"/>
      <c r="T180" s="6"/>
      <c r="U180" s="6"/>
      <c r="V180" s="6"/>
      <c r="W180" s="6"/>
      <c r="X180" s="6"/>
      <c r="Y180" s="6"/>
      <c r="Z180" s="6"/>
      <c r="AA180" s="6"/>
      <c r="AB180" s="6"/>
      <c r="AC180" s="7"/>
    </row>
    <row r="181" spans="1:29" ht="12.75" customHeight="1" x14ac:dyDescent="0.25">
      <c r="A181" s="5"/>
      <c r="B181" s="6"/>
      <c r="C181" s="6"/>
      <c r="D181" s="6"/>
      <c r="E181" s="6"/>
      <c r="F181" s="595"/>
      <c r="G181" s="602"/>
      <c r="H181" s="608"/>
      <c r="I181" s="429"/>
      <c r="J181" s="6"/>
      <c r="K181" s="6"/>
      <c r="L181" s="6"/>
      <c r="M181" s="6"/>
      <c r="N181" s="6"/>
      <c r="O181" s="6"/>
      <c r="P181" s="6"/>
      <c r="Q181" s="6"/>
      <c r="R181" s="6"/>
      <c r="S181" s="6"/>
      <c r="T181" s="6"/>
      <c r="U181" s="6"/>
      <c r="V181" s="6"/>
      <c r="W181" s="6"/>
      <c r="X181" s="6"/>
      <c r="Y181" s="6"/>
      <c r="Z181" s="6"/>
      <c r="AA181" s="6"/>
      <c r="AB181" s="6"/>
      <c r="AC181" s="7"/>
    </row>
    <row r="182" spans="1:29" ht="12.75" customHeight="1" x14ac:dyDescent="0.25">
      <c r="A182" s="5"/>
      <c r="B182" s="6"/>
      <c r="C182" s="6"/>
      <c r="D182" s="6"/>
      <c r="E182" s="6"/>
      <c r="F182" s="595"/>
      <c r="G182" s="602"/>
      <c r="H182" s="608"/>
      <c r="I182" s="429"/>
      <c r="J182" s="6"/>
      <c r="K182" s="6"/>
      <c r="L182" s="6"/>
      <c r="M182" s="6"/>
      <c r="N182" s="6"/>
      <c r="O182" s="6"/>
      <c r="P182" s="6"/>
      <c r="Q182" s="6"/>
      <c r="R182" s="6"/>
      <c r="S182" s="6"/>
      <c r="T182" s="6"/>
      <c r="U182" s="6"/>
      <c r="V182" s="6"/>
      <c r="W182" s="6"/>
      <c r="X182" s="6"/>
      <c r="Y182" s="6"/>
      <c r="Z182" s="6"/>
      <c r="AA182" s="6"/>
      <c r="AB182" s="6"/>
      <c r="AC182" s="7"/>
    </row>
    <row r="183" spans="1:29" ht="12.75" customHeight="1" x14ac:dyDescent="0.25">
      <c r="A183" s="5"/>
      <c r="B183" s="6"/>
      <c r="C183" s="6"/>
      <c r="D183" s="6"/>
      <c r="E183" s="6"/>
      <c r="F183" s="595"/>
      <c r="G183" s="602"/>
      <c r="H183" s="608"/>
      <c r="I183" s="429"/>
      <c r="J183" s="6"/>
      <c r="K183" s="6"/>
      <c r="L183" s="6"/>
      <c r="M183" s="6"/>
      <c r="N183" s="6"/>
      <c r="O183" s="6"/>
      <c r="P183" s="6"/>
      <c r="Q183" s="6"/>
      <c r="R183" s="6"/>
      <c r="S183" s="6"/>
      <c r="T183" s="6"/>
      <c r="U183" s="6"/>
      <c r="V183" s="6"/>
      <c r="W183" s="6"/>
      <c r="X183" s="6"/>
      <c r="Y183" s="6"/>
      <c r="Z183" s="6"/>
      <c r="AA183" s="6"/>
      <c r="AB183" s="6"/>
      <c r="AC183" s="7"/>
    </row>
    <row r="184" spans="1:29" ht="12.75" customHeight="1" x14ac:dyDescent="0.25">
      <c r="A184" s="5"/>
      <c r="B184" s="6"/>
      <c r="C184" s="6"/>
      <c r="D184" s="6"/>
      <c r="E184" s="6"/>
      <c r="F184" s="595"/>
      <c r="G184" s="602"/>
      <c r="H184" s="608"/>
      <c r="I184" s="429"/>
      <c r="J184" s="6"/>
      <c r="K184" s="6"/>
      <c r="L184" s="6"/>
      <c r="M184" s="6"/>
      <c r="N184" s="6"/>
      <c r="O184" s="6"/>
      <c r="P184" s="6"/>
      <c r="Q184" s="6"/>
      <c r="R184" s="6"/>
      <c r="S184" s="6"/>
      <c r="T184" s="6"/>
      <c r="U184" s="6"/>
      <c r="V184" s="6"/>
      <c r="W184" s="6"/>
      <c r="X184" s="6"/>
      <c r="Y184" s="6"/>
      <c r="Z184" s="6"/>
      <c r="AA184" s="6"/>
      <c r="AB184" s="6"/>
      <c r="AC184" s="7"/>
    </row>
    <row r="185" spans="1:29" ht="12.75" customHeight="1" x14ac:dyDescent="0.25">
      <c r="A185" s="5"/>
      <c r="B185" s="6"/>
      <c r="C185" s="6"/>
      <c r="D185" s="6"/>
      <c r="E185" s="6"/>
      <c r="F185" s="595"/>
      <c r="G185" s="602"/>
      <c r="H185" s="608"/>
      <c r="I185" s="429"/>
      <c r="J185" s="6"/>
      <c r="K185" s="6"/>
      <c r="L185" s="6"/>
      <c r="M185" s="6"/>
      <c r="N185" s="6"/>
      <c r="O185" s="6"/>
      <c r="P185" s="6"/>
      <c r="Q185" s="6"/>
      <c r="R185" s="6"/>
      <c r="S185" s="6"/>
      <c r="T185" s="6"/>
      <c r="U185" s="6"/>
      <c r="V185" s="6"/>
      <c r="W185" s="6"/>
      <c r="X185" s="6"/>
      <c r="Y185" s="6"/>
      <c r="Z185" s="6"/>
      <c r="AA185" s="6"/>
      <c r="AB185" s="6"/>
      <c r="AC185" s="7"/>
    </row>
    <row r="186" spans="1:29" ht="12.75" customHeight="1" x14ac:dyDescent="0.25">
      <c r="A186" s="5"/>
      <c r="B186" s="6"/>
      <c r="C186" s="6"/>
      <c r="D186" s="6"/>
      <c r="E186" s="6"/>
      <c r="F186" s="595"/>
      <c r="G186" s="602"/>
      <c r="H186" s="608"/>
      <c r="I186" s="429"/>
      <c r="J186" s="6"/>
      <c r="K186" s="6"/>
      <c r="L186" s="6"/>
      <c r="M186" s="6"/>
      <c r="N186" s="6"/>
      <c r="O186" s="6"/>
      <c r="P186" s="6"/>
      <c r="Q186" s="6"/>
      <c r="R186" s="6"/>
      <c r="S186" s="6"/>
      <c r="T186" s="6"/>
      <c r="U186" s="6"/>
      <c r="V186" s="6"/>
      <c r="W186" s="6"/>
      <c r="X186" s="6"/>
      <c r="Y186" s="6"/>
      <c r="Z186" s="6"/>
      <c r="AA186" s="6"/>
      <c r="AB186" s="6"/>
      <c r="AC186" s="7"/>
    </row>
    <row r="187" spans="1:29" ht="12.75" customHeight="1" x14ac:dyDescent="0.25">
      <c r="A187" s="5"/>
      <c r="B187" s="6"/>
      <c r="C187" s="6"/>
      <c r="D187" s="6"/>
      <c r="E187" s="6"/>
      <c r="F187" s="595"/>
      <c r="G187" s="602"/>
      <c r="H187" s="608"/>
      <c r="I187" s="429"/>
      <c r="J187" s="6"/>
      <c r="K187" s="6"/>
      <c r="L187" s="6"/>
      <c r="M187" s="6"/>
      <c r="N187" s="6"/>
      <c r="O187" s="6"/>
      <c r="P187" s="6"/>
      <c r="Q187" s="6"/>
      <c r="R187" s="6"/>
      <c r="S187" s="6"/>
      <c r="T187" s="6"/>
      <c r="U187" s="6"/>
      <c r="V187" s="6"/>
      <c r="W187" s="6"/>
      <c r="X187" s="6"/>
      <c r="Y187" s="6"/>
      <c r="Z187" s="6"/>
      <c r="AA187" s="6"/>
      <c r="AB187" s="6"/>
      <c r="AC187" s="7"/>
    </row>
    <row r="188" spans="1:29" ht="12.75" customHeight="1" x14ac:dyDescent="0.25">
      <c r="A188" s="5"/>
      <c r="B188" s="6"/>
      <c r="C188" s="6"/>
      <c r="D188" s="6"/>
      <c r="E188" s="6"/>
      <c r="F188" s="595"/>
      <c r="G188" s="602"/>
      <c r="H188" s="608"/>
      <c r="I188" s="429"/>
      <c r="J188" s="6"/>
      <c r="K188" s="6"/>
      <c r="L188" s="6"/>
      <c r="M188" s="6"/>
      <c r="N188" s="6"/>
      <c r="O188" s="6"/>
      <c r="P188" s="6"/>
      <c r="Q188" s="6"/>
      <c r="R188" s="6"/>
      <c r="S188" s="6"/>
      <c r="T188" s="6"/>
      <c r="U188" s="6"/>
      <c r="V188" s="6"/>
      <c r="W188" s="6"/>
      <c r="X188" s="6"/>
      <c r="Y188" s="6"/>
      <c r="Z188" s="6"/>
      <c r="AA188" s="6"/>
      <c r="AB188" s="6"/>
      <c r="AC188" s="7"/>
    </row>
    <row r="189" spans="1:29" ht="12.75" customHeight="1" x14ac:dyDescent="0.25">
      <c r="A189" s="5"/>
      <c r="B189" s="6"/>
      <c r="C189" s="6"/>
      <c r="D189" s="6"/>
      <c r="E189" s="6"/>
      <c r="F189" s="595"/>
      <c r="G189" s="602"/>
      <c r="H189" s="608"/>
      <c r="I189" s="429"/>
      <c r="J189" s="6"/>
      <c r="K189" s="6"/>
      <c r="L189" s="6"/>
      <c r="M189" s="6"/>
      <c r="N189" s="6"/>
      <c r="O189" s="6"/>
      <c r="P189" s="6"/>
      <c r="Q189" s="6"/>
      <c r="R189" s="6"/>
      <c r="S189" s="6"/>
      <c r="T189" s="6"/>
      <c r="U189" s="6"/>
      <c r="V189" s="6"/>
      <c r="W189" s="6"/>
      <c r="X189" s="6"/>
      <c r="Y189" s="6"/>
      <c r="Z189" s="6"/>
      <c r="AA189" s="6"/>
      <c r="AB189" s="6"/>
      <c r="AC189" s="7"/>
    </row>
    <row r="190" spans="1:29" ht="12.75" customHeight="1" x14ac:dyDescent="0.25">
      <c r="A190" s="5"/>
      <c r="B190" s="6"/>
      <c r="C190" s="6"/>
      <c r="D190" s="6"/>
      <c r="E190" s="6"/>
      <c r="F190" s="595"/>
      <c r="G190" s="602"/>
      <c r="H190" s="608"/>
      <c r="I190" s="429"/>
      <c r="J190" s="6"/>
      <c r="K190" s="6"/>
      <c r="L190" s="6"/>
      <c r="M190" s="6"/>
      <c r="N190" s="6"/>
      <c r="O190" s="6"/>
      <c r="P190" s="6"/>
      <c r="Q190" s="6"/>
      <c r="R190" s="6"/>
      <c r="S190" s="6"/>
      <c r="T190" s="6"/>
      <c r="U190" s="6"/>
      <c r="V190" s="6"/>
      <c r="W190" s="6"/>
      <c r="X190" s="6"/>
      <c r="Y190" s="6"/>
      <c r="Z190" s="6"/>
      <c r="AA190" s="6"/>
      <c r="AB190" s="6"/>
      <c r="AC190" s="7"/>
    </row>
    <row r="191" spans="1:29" ht="12.75" customHeight="1" x14ac:dyDescent="0.25">
      <c r="A191" s="5"/>
      <c r="B191" s="6"/>
      <c r="C191" s="6"/>
      <c r="D191" s="6"/>
      <c r="E191" s="6"/>
      <c r="F191" s="595"/>
      <c r="G191" s="602"/>
      <c r="H191" s="608"/>
      <c r="I191" s="429"/>
      <c r="J191" s="6"/>
      <c r="K191" s="6"/>
      <c r="L191" s="6"/>
      <c r="M191" s="6"/>
      <c r="N191" s="6"/>
      <c r="O191" s="6"/>
      <c r="P191" s="6"/>
      <c r="Q191" s="6"/>
      <c r="R191" s="6"/>
      <c r="S191" s="6"/>
      <c r="T191" s="6"/>
      <c r="U191" s="6"/>
      <c r="V191" s="6"/>
      <c r="W191" s="6"/>
      <c r="X191" s="6"/>
      <c r="Y191" s="6"/>
      <c r="Z191" s="6"/>
      <c r="AA191" s="6"/>
      <c r="AB191" s="6"/>
      <c r="AC191" s="7"/>
    </row>
    <row r="192" spans="1:29" ht="12.75" customHeight="1" x14ac:dyDescent="0.25">
      <c r="A192" s="5"/>
      <c r="B192" s="6"/>
      <c r="C192" s="6"/>
      <c r="D192" s="6"/>
      <c r="E192" s="6"/>
      <c r="F192" s="595"/>
      <c r="G192" s="602"/>
      <c r="H192" s="608"/>
      <c r="I192" s="429"/>
      <c r="J192" s="6"/>
      <c r="K192" s="6"/>
      <c r="L192" s="6"/>
      <c r="M192" s="6"/>
      <c r="N192" s="6"/>
      <c r="O192" s="6"/>
      <c r="P192" s="6"/>
      <c r="Q192" s="6"/>
      <c r="R192" s="6"/>
      <c r="S192" s="6"/>
      <c r="T192" s="6"/>
      <c r="U192" s="6"/>
      <c r="V192" s="6"/>
      <c r="W192" s="6"/>
      <c r="X192" s="6"/>
      <c r="Y192" s="6"/>
      <c r="Z192" s="6"/>
      <c r="AA192" s="6"/>
      <c r="AB192" s="6"/>
      <c r="AC192" s="7"/>
    </row>
    <row r="193" spans="1:29" ht="12.75" customHeight="1" x14ac:dyDescent="0.25">
      <c r="A193" s="5"/>
      <c r="B193" s="6"/>
      <c r="C193" s="6"/>
      <c r="D193" s="6"/>
      <c r="E193" s="6"/>
      <c r="F193" s="595"/>
      <c r="G193" s="602"/>
      <c r="H193" s="608"/>
      <c r="I193" s="429"/>
      <c r="J193" s="6"/>
      <c r="K193" s="6"/>
      <c r="L193" s="6"/>
      <c r="M193" s="6"/>
      <c r="N193" s="6"/>
      <c r="O193" s="6"/>
      <c r="P193" s="6"/>
      <c r="Q193" s="6"/>
      <c r="R193" s="6"/>
      <c r="S193" s="6"/>
      <c r="T193" s="6"/>
      <c r="U193" s="6"/>
      <c r="V193" s="6"/>
      <c r="W193" s="6"/>
      <c r="X193" s="6"/>
      <c r="Y193" s="6"/>
      <c r="Z193" s="6"/>
      <c r="AA193" s="6"/>
      <c r="AB193" s="6"/>
      <c r="AC193" s="7"/>
    </row>
    <row r="194" spans="1:29" ht="12.75" customHeight="1" x14ac:dyDescent="0.25">
      <c r="A194" s="5"/>
      <c r="B194" s="6"/>
      <c r="C194" s="6"/>
      <c r="D194" s="6"/>
      <c r="E194" s="6"/>
      <c r="F194" s="595"/>
      <c r="G194" s="602"/>
      <c r="H194" s="608"/>
      <c r="I194" s="429"/>
      <c r="J194" s="6"/>
      <c r="K194" s="6"/>
      <c r="L194" s="6"/>
      <c r="M194" s="6"/>
      <c r="N194" s="6"/>
      <c r="O194" s="6"/>
      <c r="P194" s="6"/>
      <c r="Q194" s="6"/>
      <c r="R194" s="6"/>
      <c r="S194" s="6"/>
      <c r="T194" s="6"/>
      <c r="U194" s="6"/>
      <c r="V194" s="6"/>
      <c r="W194" s="6"/>
      <c r="X194" s="6"/>
      <c r="Y194" s="6"/>
      <c r="Z194" s="6"/>
      <c r="AA194" s="6"/>
      <c r="AB194" s="6"/>
      <c r="AC194" s="7"/>
    </row>
    <row r="195" spans="1:29" ht="12.75" customHeight="1" x14ac:dyDescent="0.25">
      <c r="A195" s="5"/>
      <c r="B195" s="6"/>
      <c r="C195" s="6"/>
      <c r="D195" s="6"/>
      <c r="E195" s="6"/>
      <c r="F195" s="595"/>
      <c r="G195" s="602"/>
      <c r="H195" s="608"/>
      <c r="I195" s="429"/>
      <c r="J195" s="6"/>
      <c r="K195" s="6"/>
      <c r="L195" s="6"/>
      <c r="M195" s="6"/>
      <c r="N195" s="6"/>
      <c r="O195" s="6"/>
      <c r="P195" s="6"/>
      <c r="Q195" s="6"/>
      <c r="R195" s="6"/>
      <c r="S195" s="6"/>
      <c r="T195" s="6"/>
      <c r="U195" s="6"/>
      <c r="V195" s="6"/>
      <c r="W195" s="6"/>
      <c r="X195" s="6"/>
      <c r="Y195" s="6"/>
      <c r="Z195" s="6"/>
      <c r="AA195" s="6"/>
      <c r="AB195" s="6"/>
      <c r="AC195" s="7"/>
    </row>
    <row r="196" spans="1:29" ht="12.75" customHeight="1" x14ac:dyDescent="0.25">
      <c r="A196" s="5"/>
      <c r="B196" s="6"/>
      <c r="C196" s="6"/>
      <c r="D196" s="6"/>
      <c r="E196" s="6"/>
      <c r="F196" s="595"/>
      <c r="G196" s="602"/>
      <c r="H196" s="608"/>
      <c r="I196" s="429"/>
      <c r="J196" s="6"/>
      <c r="K196" s="6"/>
      <c r="L196" s="6"/>
      <c r="M196" s="6"/>
      <c r="N196" s="6"/>
      <c r="O196" s="6"/>
      <c r="P196" s="6"/>
      <c r="Q196" s="6"/>
      <c r="R196" s="6"/>
      <c r="S196" s="6"/>
      <c r="T196" s="6"/>
      <c r="U196" s="6"/>
      <c r="V196" s="6"/>
      <c r="W196" s="6"/>
      <c r="X196" s="6"/>
      <c r="Y196" s="6"/>
      <c r="Z196" s="6"/>
      <c r="AA196" s="6"/>
      <c r="AB196" s="6"/>
      <c r="AC196" s="7"/>
    </row>
    <row r="197" spans="1:29" ht="12.75" customHeight="1" x14ac:dyDescent="0.25">
      <c r="A197" s="5"/>
      <c r="B197" s="6"/>
      <c r="C197" s="6"/>
      <c r="D197" s="6"/>
      <c r="E197" s="6"/>
      <c r="F197" s="595"/>
      <c r="G197" s="602"/>
      <c r="H197" s="608"/>
      <c r="I197" s="429"/>
      <c r="J197" s="6"/>
      <c r="K197" s="6"/>
      <c r="L197" s="6"/>
      <c r="M197" s="6"/>
      <c r="N197" s="6"/>
      <c r="O197" s="6"/>
      <c r="P197" s="6"/>
      <c r="Q197" s="6"/>
      <c r="R197" s="6"/>
      <c r="S197" s="6"/>
      <c r="T197" s="6"/>
      <c r="U197" s="6"/>
      <c r="V197" s="6"/>
      <c r="W197" s="6"/>
      <c r="X197" s="6"/>
      <c r="Y197" s="6"/>
      <c r="Z197" s="6"/>
      <c r="AA197" s="6"/>
      <c r="AB197" s="6"/>
      <c r="AC197" s="7"/>
    </row>
    <row r="198" spans="1:29" ht="12.75" customHeight="1" x14ac:dyDescent="0.25">
      <c r="A198" s="5"/>
      <c r="B198" s="6"/>
      <c r="C198" s="6"/>
      <c r="D198" s="6"/>
      <c r="E198" s="6"/>
      <c r="F198" s="595"/>
      <c r="G198" s="602"/>
      <c r="H198" s="608"/>
      <c r="I198" s="429"/>
      <c r="J198" s="6"/>
      <c r="K198" s="6"/>
      <c r="L198" s="6"/>
      <c r="M198" s="6"/>
      <c r="N198" s="6"/>
      <c r="O198" s="6"/>
      <c r="P198" s="6"/>
      <c r="Q198" s="6"/>
      <c r="R198" s="6"/>
      <c r="S198" s="6"/>
      <c r="T198" s="6"/>
      <c r="U198" s="6"/>
      <c r="V198" s="6"/>
      <c r="W198" s="6"/>
      <c r="X198" s="6"/>
      <c r="Y198" s="6"/>
      <c r="Z198" s="6"/>
      <c r="AA198" s="6"/>
      <c r="AB198" s="6"/>
      <c r="AC198" s="7"/>
    </row>
    <row r="199" spans="1:29" ht="12.75" customHeight="1" x14ac:dyDescent="0.25">
      <c r="A199" s="5"/>
      <c r="B199" s="6"/>
      <c r="C199" s="6"/>
      <c r="D199" s="6"/>
      <c r="E199" s="6"/>
      <c r="F199" s="595"/>
      <c r="G199" s="602"/>
      <c r="H199" s="608"/>
      <c r="I199" s="429"/>
      <c r="J199" s="6"/>
      <c r="K199" s="6"/>
      <c r="L199" s="6"/>
      <c r="M199" s="6"/>
      <c r="N199" s="6"/>
      <c r="O199" s="6"/>
      <c r="P199" s="6"/>
      <c r="Q199" s="6"/>
      <c r="R199" s="6"/>
      <c r="S199" s="6"/>
      <c r="T199" s="6"/>
      <c r="U199" s="6"/>
      <c r="V199" s="6"/>
      <c r="W199" s="6"/>
      <c r="X199" s="6"/>
      <c r="Y199" s="6"/>
      <c r="Z199" s="6"/>
      <c r="AA199" s="6"/>
      <c r="AB199" s="6"/>
      <c r="AC199" s="7"/>
    </row>
    <row r="200" spans="1:29" ht="12.75" customHeight="1" x14ac:dyDescent="0.25">
      <c r="A200" s="5"/>
      <c r="B200" s="6"/>
      <c r="C200" s="6"/>
      <c r="D200" s="6"/>
      <c r="E200" s="6"/>
      <c r="F200" s="595"/>
      <c r="G200" s="602"/>
      <c r="H200" s="608"/>
      <c r="I200" s="429"/>
      <c r="J200" s="6"/>
      <c r="K200" s="6"/>
      <c r="L200" s="6"/>
      <c r="M200" s="6"/>
      <c r="N200" s="6"/>
      <c r="O200" s="6"/>
      <c r="P200" s="6"/>
      <c r="Q200" s="6"/>
      <c r="R200" s="6"/>
      <c r="S200" s="6"/>
      <c r="T200" s="6"/>
      <c r="U200" s="6"/>
      <c r="V200" s="6"/>
      <c r="W200" s="6"/>
      <c r="X200" s="6"/>
      <c r="Y200" s="6"/>
      <c r="Z200" s="6"/>
      <c r="AA200" s="6"/>
      <c r="AB200" s="6"/>
      <c r="AC200" s="7"/>
    </row>
    <row r="201" spans="1:29" ht="12.75" customHeight="1" x14ac:dyDescent="0.25">
      <c r="A201" s="5"/>
      <c r="B201" s="6"/>
      <c r="C201" s="6"/>
      <c r="D201" s="6"/>
      <c r="E201" s="6"/>
      <c r="F201" s="595"/>
      <c r="G201" s="602"/>
      <c r="H201" s="608"/>
      <c r="I201" s="429"/>
      <c r="J201" s="6"/>
      <c r="K201" s="6"/>
      <c r="L201" s="6"/>
      <c r="M201" s="6"/>
      <c r="N201" s="6"/>
      <c r="O201" s="6"/>
      <c r="P201" s="6"/>
      <c r="Q201" s="6"/>
      <c r="R201" s="6"/>
      <c r="S201" s="6"/>
      <c r="T201" s="6"/>
      <c r="U201" s="6"/>
      <c r="V201" s="6"/>
      <c r="W201" s="6"/>
      <c r="X201" s="6"/>
      <c r="Y201" s="6"/>
      <c r="Z201" s="6"/>
      <c r="AA201" s="6"/>
      <c r="AB201" s="6"/>
      <c r="AC201" s="7"/>
    </row>
    <row r="202" spans="1:29" ht="12.75" customHeight="1" x14ac:dyDescent="0.25">
      <c r="A202" s="5"/>
      <c r="B202" s="6"/>
      <c r="C202" s="6"/>
      <c r="D202" s="6"/>
      <c r="E202" s="6"/>
      <c r="F202" s="595"/>
      <c r="G202" s="602"/>
      <c r="H202" s="608"/>
      <c r="I202" s="429"/>
      <c r="J202" s="6"/>
      <c r="K202" s="6"/>
      <c r="L202" s="6"/>
      <c r="M202" s="6"/>
      <c r="N202" s="6"/>
      <c r="O202" s="6"/>
      <c r="P202" s="6"/>
      <c r="Q202" s="6"/>
      <c r="R202" s="6"/>
      <c r="S202" s="6"/>
      <c r="T202" s="6"/>
      <c r="U202" s="6"/>
      <c r="V202" s="6"/>
      <c r="W202" s="6"/>
      <c r="X202" s="6"/>
      <c r="Y202" s="6"/>
      <c r="Z202" s="6"/>
      <c r="AA202" s="6"/>
      <c r="AB202" s="6"/>
      <c r="AC202" s="7"/>
    </row>
    <row r="203" spans="1:29" ht="12.75" customHeight="1" x14ac:dyDescent="0.25">
      <c r="A203" s="5"/>
      <c r="B203" s="6"/>
      <c r="C203" s="6"/>
      <c r="D203" s="6"/>
      <c r="E203" s="6"/>
      <c r="F203" s="595"/>
      <c r="G203" s="602"/>
      <c r="H203" s="608"/>
      <c r="I203" s="429"/>
      <c r="J203" s="6"/>
      <c r="K203" s="6"/>
      <c r="L203" s="6"/>
      <c r="M203" s="6"/>
      <c r="N203" s="6"/>
      <c r="O203" s="6"/>
      <c r="P203" s="6"/>
      <c r="Q203" s="6"/>
      <c r="R203" s="6"/>
      <c r="S203" s="6"/>
      <c r="T203" s="6"/>
      <c r="U203" s="6"/>
      <c r="V203" s="6"/>
      <c r="W203" s="6"/>
      <c r="X203" s="6"/>
      <c r="Y203" s="6"/>
      <c r="Z203" s="6"/>
      <c r="AA203" s="6"/>
      <c r="AB203" s="6"/>
      <c r="AC203" s="7"/>
    </row>
    <row r="204" spans="1:29" ht="12.75" customHeight="1" x14ac:dyDescent="0.25">
      <c r="A204" s="5"/>
      <c r="B204" s="6"/>
      <c r="C204" s="6"/>
      <c r="D204" s="6"/>
      <c r="E204" s="6"/>
      <c r="F204" s="595"/>
      <c r="G204" s="602"/>
      <c r="H204" s="608"/>
      <c r="I204" s="429"/>
      <c r="J204" s="6"/>
      <c r="K204" s="6"/>
      <c r="L204" s="6"/>
      <c r="M204" s="6"/>
      <c r="N204" s="6"/>
      <c r="O204" s="6"/>
      <c r="P204" s="6"/>
      <c r="Q204" s="6"/>
      <c r="R204" s="6"/>
      <c r="S204" s="6"/>
      <c r="T204" s="6"/>
      <c r="U204" s="6"/>
      <c r="V204" s="6"/>
      <c r="W204" s="6"/>
      <c r="X204" s="6"/>
      <c r="Y204" s="6"/>
      <c r="Z204" s="6"/>
      <c r="AA204" s="6"/>
      <c r="AB204" s="6"/>
      <c r="AC204" s="7"/>
    </row>
    <row r="205" spans="1:29" ht="12.75" customHeight="1" x14ac:dyDescent="0.25">
      <c r="A205" s="5"/>
      <c r="B205" s="6"/>
      <c r="C205" s="6"/>
      <c r="D205" s="6"/>
      <c r="E205" s="6"/>
      <c r="F205" s="595"/>
      <c r="G205" s="602"/>
      <c r="H205" s="608"/>
      <c r="I205" s="429"/>
      <c r="J205" s="6"/>
      <c r="K205" s="6"/>
      <c r="L205" s="6"/>
      <c r="M205" s="6"/>
      <c r="N205" s="6"/>
      <c r="O205" s="6"/>
      <c r="P205" s="6"/>
      <c r="Q205" s="6"/>
      <c r="R205" s="6"/>
      <c r="S205" s="6"/>
      <c r="T205" s="6"/>
      <c r="U205" s="6"/>
      <c r="V205" s="6"/>
      <c r="W205" s="6"/>
      <c r="X205" s="6"/>
      <c r="Y205" s="6"/>
      <c r="Z205" s="6"/>
      <c r="AA205" s="6"/>
      <c r="AB205" s="6"/>
      <c r="AC205" s="7"/>
    </row>
    <row r="206" spans="1:29" ht="12.75" customHeight="1" x14ac:dyDescent="0.25">
      <c r="A206" s="5"/>
      <c r="B206" s="6"/>
      <c r="C206" s="6"/>
      <c r="D206" s="6"/>
      <c r="E206" s="6"/>
      <c r="F206" s="595"/>
      <c r="G206" s="602"/>
      <c r="H206" s="608"/>
      <c r="I206" s="429"/>
      <c r="J206" s="6"/>
      <c r="K206" s="6"/>
      <c r="L206" s="6"/>
      <c r="M206" s="6"/>
      <c r="N206" s="6"/>
      <c r="O206" s="6"/>
      <c r="P206" s="6"/>
      <c r="Q206" s="6"/>
      <c r="R206" s="6"/>
      <c r="S206" s="6"/>
      <c r="T206" s="6"/>
      <c r="U206" s="6"/>
      <c r="V206" s="6"/>
      <c r="W206" s="6"/>
      <c r="X206" s="6"/>
      <c r="Y206" s="6"/>
      <c r="Z206" s="6"/>
      <c r="AA206" s="6"/>
      <c r="AB206" s="6"/>
      <c r="AC206" s="7"/>
    </row>
    <row r="207" spans="1:29" ht="12.75" customHeight="1" x14ac:dyDescent="0.25">
      <c r="A207" s="5"/>
      <c r="B207" s="6"/>
      <c r="C207" s="6"/>
      <c r="D207" s="6"/>
      <c r="E207" s="6"/>
      <c r="F207" s="595"/>
      <c r="G207" s="602"/>
      <c r="H207" s="608"/>
      <c r="I207" s="429"/>
      <c r="J207" s="6"/>
      <c r="K207" s="6"/>
      <c r="L207" s="6"/>
      <c r="M207" s="6"/>
      <c r="N207" s="6"/>
      <c r="O207" s="6"/>
      <c r="P207" s="6"/>
      <c r="Q207" s="6"/>
      <c r="R207" s="6"/>
      <c r="S207" s="6"/>
      <c r="T207" s="6"/>
      <c r="U207" s="6"/>
      <c r="V207" s="6"/>
      <c r="W207" s="6"/>
      <c r="X207" s="6"/>
      <c r="Y207" s="6"/>
      <c r="Z207" s="6"/>
      <c r="AA207" s="6"/>
      <c r="AB207" s="6"/>
      <c r="AC207" s="7"/>
    </row>
    <row r="208" spans="1:29" ht="12.75" customHeight="1" x14ac:dyDescent="0.25">
      <c r="A208" s="5"/>
      <c r="B208" s="6"/>
      <c r="C208" s="6"/>
      <c r="D208" s="6"/>
      <c r="E208" s="6"/>
      <c r="F208" s="595"/>
      <c r="G208" s="602"/>
      <c r="H208" s="608"/>
      <c r="I208" s="429"/>
      <c r="J208" s="6"/>
      <c r="K208" s="6"/>
      <c r="L208" s="6"/>
      <c r="M208" s="6"/>
      <c r="N208" s="6"/>
      <c r="O208" s="6"/>
      <c r="P208" s="6"/>
      <c r="Q208" s="6"/>
      <c r="R208" s="6"/>
      <c r="S208" s="6"/>
      <c r="T208" s="6"/>
      <c r="U208" s="6"/>
      <c r="V208" s="6"/>
      <c r="W208" s="6"/>
      <c r="X208" s="6"/>
      <c r="Y208" s="6"/>
      <c r="Z208" s="6"/>
      <c r="AA208" s="6"/>
      <c r="AB208" s="6"/>
      <c r="AC208" s="7"/>
    </row>
    <row r="209" spans="1:29" ht="12.75" customHeight="1" x14ac:dyDescent="0.25">
      <c r="A209" s="5"/>
      <c r="B209" s="6"/>
      <c r="C209" s="6"/>
      <c r="D209" s="6"/>
      <c r="E209" s="6"/>
      <c r="F209" s="595"/>
      <c r="G209" s="602"/>
      <c r="H209" s="608"/>
      <c r="I209" s="429"/>
      <c r="J209" s="6"/>
      <c r="K209" s="6"/>
      <c r="L209" s="6"/>
      <c r="M209" s="6"/>
      <c r="N209" s="6"/>
      <c r="O209" s="6"/>
      <c r="P209" s="6"/>
      <c r="Q209" s="6"/>
      <c r="R209" s="6"/>
      <c r="S209" s="6"/>
      <c r="T209" s="6"/>
      <c r="U209" s="6"/>
      <c r="V209" s="6"/>
      <c r="W209" s="6"/>
      <c r="X209" s="6"/>
      <c r="Y209" s="6"/>
      <c r="Z209" s="6"/>
      <c r="AA209" s="6"/>
      <c r="AB209" s="6"/>
      <c r="AC209" s="7"/>
    </row>
    <row r="210" spans="1:29" ht="12.75" customHeight="1" x14ac:dyDescent="0.25">
      <c r="A210" s="5"/>
      <c r="B210" s="6"/>
      <c r="C210" s="6"/>
      <c r="D210" s="6"/>
      <c r="E210" s="6"/>
      <c r="F210" s="595"/>
      <c r="G210" s="602"/>
      <c r="H210" s="608"/>
      <c r="I210" s="429"/>
      <c r="J210" s="6"/>
      <c r="K210" s="6"/>
      <c r="L210" s="6"/>
      <c r="M210" s="6"/>
      <c r="N210" s="6"/>
      <c r="O210" s="6"/>
      <c r="P210" s="6"/>
      <c r="Q210" s="6"/>
      <c r="R210" s="6"/>
      <c r="S210" s="6"/>
      <c r="T210" s="6"/>
      <c r="U210" s="6"/>
      <c r="V210" s="6"/>
      <c r="W210" s="6"/>
      <c r="X210" s="6"/>
      <c r="Y210" s="6"/>
      <c r="Z210" s="6"/>
      <c r="AA210" s="6"/>
      <c r="AB210" s="6"/>
      <c r="AC210" s="7"/>
    </row>
    <row r="211" spans="1:29" ht="12.75" customHeight="1" x14ac:dyDescent="0.25">
      <c r="A211" s="5"/>
      <c r="B211" s="6"/>
      <c r="C211" s="6"/>
      <c r="D211" s="6"/>
      <c r="E211" s="6"/>
      <c r="F211" s="595"/>
      <c r="G211" s="602"/>
      <c r="H211" s="608"/>
      <c r="I211" s="429"/>
      <c r="J211" s="6"/>
      <c r="K211" s="6"/>
      <c r="L211" s="6"/>
      <c r="M211" s="6"/>
      <c r="N211" s="6"/>
      <c r="O211" s="6"/>
      <c r="P211" s="6"/>
      <c r="Q211" s="6"/>
      <c r="R211" s="6"/>
      <c r="S211" s="6"/>
      <c r="T211" s="6"/>
      <c r="U211" s="6"/>
      <c r="V211" s="6"/>
      <c r="W211" s="6"/>
      <c r="X211" s="6"/>
      <c r="Y211" s="6"/>
      <c r="Z211" s="6"/>
      <c r="AA211" s="6"/>
      <c r="AB211" s="6"/>
      <c r="AC211" s="7"/>
    </row>
    <row r="212" spans="1:29" ht="12.75" customHeight="1" x14ac:dyDescent="0.25">
      <c r="A212" s="5"/>
      <c r="B212" s="6"/>
      <c r="C212" s="6"/>
      <c r="D212" s="6"/>
      <c r="E212" s="6"/>
      <c r="F212" s="595"/>
      <c r="G212" s="602"/>
      <c r="H212" s="608"/>
      <c r="I212" s="429"/>
      <c r="J212" s="6"/>
      <c r="K212" s="6"/>
      <c r="L212" s="6"/>
      <c r="M212" s="6"/>
      <c r="N212" s="6"/>
      <c r="O212" s="6"/>
      <c r="P212" s="6"/>
      <c r="Q212" s="6"/>
      <c r="R212" s="6"/>
      <c r="S212" s="6"/>
      <c r="T212" s="6"/>
      <c r="U212" s="6"/>
      <c r="V212" s="6"/>
      <c r="W212" s="6"/>
      <c r="X212" s="6"/>
      <c r="Y212" s="6"/>
      <c r="Z212" s="6"/>
      <c r="AA212" s="6"/>
      <c r="AB212" s="6"/>
      <c r="AC212" s="7"/>
    </row>
    <row r="213" spans="1:29" ht="12.75" customHeight="1" x14ac:dyDescent="0.25">
      <c r="A213" s="5"/>
      <c r="B213" s="6"/>
      <c r="C213" s="6"/>
      <c r="D213" s="6"/>
      <c r="E213" s="6"/>
      <c r="F213" s="595"/>
      <c r="G213" s="602"/>
      <c r="H213" s="608"/>
      <c r="I213" s="429"/>
      <c r="J213" s="6"/>
      <c r="K213" s="6"/>
      <c r="L213" s="6"/>
      <c r="M213" s="6"/>
      <c r="N213" s="6"/>
      <c r="O213" s="6"/>
      <c r="P213" s="6"/>
      <c r="Q213" s="6"/>
      <c r="R213" s="6"/>
      <c r="S213" s="6"/>
      <c r="T213" s="6"/>
      <c r="U213" s="6"/>
      <c r="V213" s="6"/>
      <c r="W213" s="6"/>
      <c r="X213" s="6"/>
      <c r="Y213" s="6"/>
      <c r="Z213" s="6"/>
      <c r="AA213" s="6"/>
      <c r="AB213" s="6"/>
      <c r="AC213" s="7"/>
    </row>
    <row r="214" spans="1:29" ht="12.75" customHeight="1" x14ac:dyDescent="0.25">
      <c r="A214" s="5"/>
      <c r="B214" s="6"/>
      <c r="C214" s="6"/>
      <c r="D214" s="6"/>
      <c r="E214" s="6"/>
      <c r="F214" s="595"/>
      <c r="G214" s="602"/>
      <c r="H214" s="608"/>
      <c r="I214" s="429"/>
      <c r="J214" s="6"/>
      <c r="K214" s="6"/>
      <c r="L214" s="6"/>
      <c r="M214" s="6"/>
      <c r="N214" s="6"/>
      <c r="O214" s="6"/>
      <c r="P214" s="6"/>
      <c r="Q214" s="6"/>
      <c r="R214" s="6"/>
      <c r="S214" s="6"/>
      <c r="T214" s="6"/>
      <c r="U214" s="6"/>
      <c r="V214" s="6"/>
      <c r="W214" s="6"/>
      <c r="X214" s="6"/>
      <c r="Y214" s="6"/>
      <c r="Z214" s="6"/>
      <c r="AA214" s="6"/>
      <c r="AB214" s="6"/>
      <c r="AC214" s="7"/>
    </row>
    <row r="215" spans="1:29" ht="12.75" customHeight="1" x14ac:dyDescent="0.25">
      <c r="A215" s="5"/>
      <c r="B215" s="6"/>
      <c r="C215" s="6"/>
      <c r="D215" s="6"/>
      <c r="E215" s="6"/>
      <c r="F215" s="595"/>
      <c r="G215" s="602"/>
      <c r="H215" s="608"/>
      <c r="I215" s="429"/>
      <c r="J215" s="6"/>
      <c r="K215" s="6"/>
      <c r="L215" s="6"/>
      <c r="M215" s="6"/>
      <c r="N215" s="6"/>
      <c r="O215" s="6"/>
      <c r="P215" s="6"/>
      <c r="Q215" s="6"/>
      <c r="R215" s="6"/>
      <c r="S215" s="6"/>
      <c r="T215" s="6"/>
      <c r="U215" s="6"/>
      <c r="V215" s="6"/>
      <c r="W215" s="6"/>
      <c r="X215" s="6"/>
      <c r="Y215" s="6"/>
      <c r="Z215" s="6"/>
      <c r="AA215" s="6"/>
      <c r="AB215" s="6"/>
      <c r="AC215" s="7"/>
    </row>
    <row r="216" spans="1:29" ht="12.75" customHeight="1" x14ac:dyDescent="0.25">
      <c r="A216" s="5"/>
      <c r="B216" s="6"/>
      <c r="C216" s="6"/>
      <c r="D216" s="6"/>
      <c r="E216" s="6"/>
      <c r="F216" s="595"/>
      <c r="G216" s="602"/>
      <c r="H216" s="608"/>
      <c r="I216" s="429"/>
      <c r="J216" s="6"/>
      <c r="K216" s="6"/>
      <c r="L216" s="6"/>
      <c r="M216" s="6"/>
      <c r="N216" s="6"/>
      <c r="O216" s="6"/>
      <c r="P216" s="6"/>
      <c r="Q216" s="6"/>
      <c r="R216" s="6"/>
      <c r="S216" s="6"/>
      <c r="T216" s="6"/>
      <c r="U216" s="6"/>
      <c r="V216" s="6"/>
      <c r="W216" s="6"/>
      <c r="X216" s="6"/>
      <c r="Y216" s="6"/>
      <c r="Z216" s="6"/>
      <c r="AA216" s="6"/>
      <c r="AB216" s="6"/>
      <c r="AC216" s="7"/>
    </row>
    <row r="217" spans="1:29" ht="12.75" customHeight="1" x14ac:dyDescent="0.25">
      <c r="A217" s="5"/>
      <c r="B217" s="6"/>
      <c r="C217" s="6"/>
      <c r="D217" s="6"/>
      <c r="E217" s="6"/>
      <c r="F217" s="595"/>
      <c r="G217" s="602"/>
      <c r="H217" s="608"/>
      <c r="I217" s="429"/>
      <c r="J217" s="6"/>
      <c r="K217" s="6"/>
      <c r="L217" s="6"/>
      <c r="M217" s="6"/>
      <c r="N217" s="6"/>
      <c r="O217" s="6"/>
      <c r="P217" s="6"/>
      <c r="Q217" s="6"/>
      <c r="R217" s="6"/>
      <c r="S217" s="6"/>
      <c r="T217" s="6"/>
      <c r="U217" s="6"/>
      <c r="V217" s="6"/>
      <c r="W217" s="6"/>
      <c r="X217" s="6"/>
      <c r="Y217" s="6"/>
      <c r="Z217" s="6"/>
      <c r="AA217" s="6"/>
      <c r="AB217" s="6"/>
      <c r="AC217" s="7"/>
    </row>
    <row r="218" spans="1:29" ht="12.75" customHeight="1" x14ac:dyDescent="0.25">
      <c r="A218" s="5"/>
      <c r="B218" s="6"/>
      <c r="C218" s="6"/>
      <c r="D218" s="6"/>
      <c r="E218" s="6"/>
      <c r="F218" s="595"/>
      <c r="G218" s="602"/>
      <c r="H218" s="608"/>
      <c r="I218" s="429"/>
      <c r="J218" s="6"/>
      <c r="K218" s="6"/>
      <c r="L218" s="6"/>
      <c r="M218" s="6"/>
      <c r="N218" s="6"/>
      <c r="O218" s="6"/>
      <c r="P218" s="6"/>
      <c r="Q218" s="6"/>
      <c r="R218" s="6"/>
      <c r="S218" s="6"/>
      <c r="T218" s="6"/>
      <c r="U218" s="6"/>
      <c r="V218" s="6"/>
      <c r="W218" s="6"/>
      <c r="X218" s="6"/>
      <c r="Y218" s="6"/>
      <c r="Z218" s="6"/>
      <c r="AA218" s="6"/>
      <c r="AB218" s="6"/>
      <c r="AC218" s="7"/>
    </row>
    <row r="219" spans="1:29" ht="12.75" customHeight="1" x14ac:dyDescent="0.25">
      <c r="A219" s="5"/>
      <c r="B219" s="6"/>
      <c r="C219" s="6"/>
      <c r="D219" s="6"/>
      <c r="E219" s="6"/>
      <c r="F219" s="595"/>
      <c r="G219" s="602"/>
      <c r="H219" s="608"/>
      <c r="I219" s="429"/>
      <c r="J219" s="6"/>
      <c r="K219" s="6"/>
      <c r="L219" s="6"/>
      <c r="M219" s="6"/>
      <c r="N219" s="6"/>
      <c r="O219" s="6"/>
      <c r="P219" s="6"/>
      <c r="Q219" s="6"/>
      <c r="R219" s="6"/>
      <c r="S219" s="6"/>
      <c r="T219" s="6"/>
      <c r="U219" s="6"/>
      <c r="V219" s="6"/>
      <c r="W219" s="6"/>
      <c r="X219" s="6"/>
      <c r="Y219" s="6"/>
      <c r="Z219" s="6"/>
      <c r="AA219" s="6"/>
      <c r="AB219" s="6"/>
      <c r="AC219" s="7"/>
    </row>
    <row r="220" spans="1:29" ht="12.75" customHeight="1" x14ac:dyDescent="0.25">
      <c r="A220" s="5"/>
      <c r="B220" s="6"/>
      <c r="C220" s="6"/>
      <c r="D220" s="6"/>
      <c r="E220" s="6"/>
      <c r="F220" s="595"/>
      <c r="G220" s="602"/>
      <c r="H220" s="608"/>
      <c r="I220" s="429"/>
      <c r="J220" s="6"/>
      <c r="K220" s="6"/>
      <c r="L220" s="6"/>
      <c r="M220" s="6"/>
      <c r="N220" s="6"/>
      <c r="O220" s="6"/>
      <c r="P220" s="6"/>
      <c r="Q220" s="6"/>
      <c r="R220" s="6"/>
      <c r="S220" s="6"/>
      <c r="T220" s="6"/>
      <c r="U220" s="6"/>
      <c r="V220" s="6"/>
      <c r="W220" s="6"/>
      <c r="X220" s="6"/>
      <c r="Y220" s="6"/>
      <c r="Z220" s="6"/>
      <c r="AA220" s="6"/>
      <c r="AB220" s="6"/>
      <c r="AC220" s="7"/>
    </row>
    <row r="221" spans="1:29" ht="12.75" customHeight="1" x14ac:dyDescent="0.25">
      <c r="A221" s="5"/>
      <c r="B221" s="6"/>
      <c r="C221" s="6"/>
      <c r="D221" s="6"/>
      <c r="E221" s="6"/>
      <c r="F221" s="595"/>
      <c r="G221" s="602"/>
      <c r="H221" s="608"/>
      <c r="I221" s="429"/>
      <c r="J221" s="6"/>
      <c r="K221" s="6"/>
      <c r="L221" s="6"/>
      <c r="M221" s="6"/>
      <c r="N221" s="6"/>
      <c r="O221" s="6"/>
      <c r="P221" s="6"/>
      <c r="Q221" s="6"/>
      <c r="R221" s="6"/>
      <c r="S221" s="6"/>
      <c r="T221" s="6"/>
      <c r="U221" s="6"/>
      <c r="V221" s="6"/>
      <c r="W221" s="6"/>
      <c r="X221" s="6"/>
      <c r="Y221" s="6"/>
      <c r="Z221" s="6"/>
      <c r="AA221" s="6"/>
      <c r="AB221" s="6"/>
      <c r="AC221" s="7"/>
    </row>
    <row r="222" spans="1:29" ht="12.75" customHeight="1" x14ac:dyDescent="0.25">
      <c r="A222" s="5"/>
      <c r="B222" s="6"/>
      <c r="C222" s="6"/>
      <c r="D222" s="6"/>
      <c r="E222" s="6"/>
      <c r="F222" s="595"/>
      <c r="G222" s="602"/>
      <c r="H222" s="608"/>
      <c r="I222" s="429"/>
      <c r="J222" s="6"/>
      <c r="K222" s="6"/>
      <c r="L222" s="6"/>
      <c r="M222" s="6"/>
      <c r="N222" s="6"/>
      <c r="O222" s="6"/>
      <c r="P222" s="6"/>
      <c r="Q222" s="6"/>
      <c r="R222" s="6"/>
      <c r="S222" s="6"/>
      <c r="T222" s="6"/>
      <c r="U222" s="6"/>
      <c r="V222" s="6"/>
      <c r="W222" s="6"/>
      <c r="X222" s="6"/>
      <c r="Y222" s="6"/>
      <c r="Z222" s="6"/>
      <c r="AA222" s="6"/>
      <c r="AB222" s="6"/>
      <c r="AC222" s="7"/>
    </row>
    <row r="223" spans="1:29" ht="12.75" customHeight="1" x14ac:dyDescent="0.25">
      <c r="A223" s="5"/>
      <c r="B223" s="6"/>
      <c r="C223" s="6"/>
      <c r="D223" s="6"/>
      <c r="E223" s="6"/>
      <c r="F223" s="595"/>
      <c r="G223" s="602"/>
      <c r="H223" s="608"/>
      <c r="I223" s="429"/>
      <c r="J223" s="6"/>
      <c r="K223" s="6"/>
      <c r="L223" s="6"/>
      <c r="M223" s="6"/>
      <c r="N223" s="6"/>
      <c r="O223" s="6"/>
      <c r="P223" s="6"/>
      <c r="Q223" s="6"/>
      <c r="R223" s="6"/>
      <c r="S223" s="6"/>
      <c r="T223" s="6"/>
      <c r="U223" s="6"/>
      <c r="V223" s="6"/>
      <c r="W223" s="6"/>
      <c r="X223" s="6"/>
      <c r="Y223" s="6"/>
      <c r="Z223" s="6"/>
      <c r="AA223" s="6"/>
      <c r="AB223" s="6"/>
      <c r="AC223" s="7"/>
    </row>
    <row r="224" spans="1:29" ht="12.75" customHeight="1" x14ac:dyDescent="0.25">
      <c r="A224" s="5"/>
      <c r="B224" s="6"/>
      <c r="C224" s="6"/>
      <c r="D224" s="6"/>
      <c r="E224" s="6"/>
      <c r="F224" s="595"/>
      <c r="G224" s="602"/>
      <c r="H224" s="608"/>
      <c r="I224" s="429"/>
      <c r="J224" s="6"/>
      <c r="K224" s="6"/>
      <c r="L224" s="6"/>
      <c r="M224" s="6"/>
      <c r="N224" s="6"/>
      <c r="O224" s="6"/>
      <c r="P224" s="6"/>
      <c r="Q224" s="6"/>
      <c r="R224" s="6"/>
      <c r="S224" s="6"/>
      <c r="T224" s="6"/>
      <c r="U224" s="6"/>
      <c r="V224" s="6"/>
      <c r="W224" s="6"/>
      <c r="X224" s="6"/>
      <c r="Y224" s="6"/>
      <c r="Z224" s="6"/>
      <c r="AA224" s="6"/>
      <c r="AB224" s="6"/>
      <c r="AC224" s="7"/>
    </row>
    <row r="225" spans="1:29" ht="12.75" customHeight="1" x14ac:dyDescent="0.25">
      <c r="A225" s="5"/>
      <c r="B225" s="6"/>
      <c r="C225" s="6"/>
      <c r="D225" s="6"/>
      <c r="E225" s="6"/>
      <c r="F225" s="595"/>
      <c r="G225" s="602"/>
      <c r="H225" s="608"/>
      <c r="I225" s="429"/>
      <c r="J225" s="6"/>
      <c r="K225" s="6"/>
      <c r="L225" s="6"/>
      <c r="M225" s="6"/>
      <c r="N225" s="6"/>
      <c r="O225" s="6"/>
      <c r="P225" s="6"/>
      <c r="Q225" s="6"/>
      <c r="R225" s="6"/>
      <c r="S225" s="6"/>
      <c r="T225" s="6"/>
      <c r="U225" s="6"/>
      <c r="V225" s="6"/>
      <c r="W225" s="6"/>
      <c r="X225" s="6"/>
      <c r="Y225" s="6"/>
      <c r="Z225" s="6"/>
      <c r="AA225" s="6"/>
      <c r="AB225" s="6"/>
      <c r="AC225" s="7"/>
    </row>
    <row r="226" spans="1:29" ht="12.75" customHeight="1" x14ac:dyDescent="0.25">
      <c r="A226" s="5"/>
      <c r="B226" s="6"/>
      <c r="C226" s="6"/>
      <c r="D226" s="6"/>
      <c r="E226" s="6"/>
      <c r="F226" s="595"/>
      <c r="G226" s="602"/>
      <c r="H226" s="608"/>
      <c r="I226" s="429"/>
      <c r="J226" s="6"/>
      <c r="K226" s="6"/>
      <c r="L226" s="6"/>
      <c r="M226" s="6"/>
      <c r="N226" s="6"/>
      <c r="O226" s="6"/>
      <c r="P226" s="6"/>
      <c r="Q226" s="6"/>
      <c r="R226" s="6"/>
      <c r="S226" s="6"/>
      <c r="T226" s="6"/>
      <c r="U226" s="6"/>
      <c r="V226" s="6"/>
      <c r="W226" s="6"/>
      <c r="X226" s="6"/>
      <c r="Y226" s="6"/>
      <c r="Z226" s="6"/>
      <c r="AA226" s="6"/>
      <c r="AB226" s="6"/>
      <c r="AC226" s="7"/>
    </row>
    <row r="227" spans="1:29" ht="12.75" customHeight="1" x14ac:dyDescent="0.25">
      <c r="A227" s="5"/>
      <c r="B227" s="6"/>
      <c r="C227" s="6"/>
      <c r="D227" s="6"/>
      <c r="E227" s="6"/>
      <c r="F227" s="595"/>
      <c r="G227" s="602"/>
      <c r="H227" s="608"/>
      <c r="I227" s="429"/>
      <c r="J227" s="6"/>
      <c r="K227" s="6"/>
      <c r="L227" s="6"/>
      <c r="M227" s="6"/>
      <c r="N227" s="6"/>
      <c r="O227" s="6"/>
      <c r="P227" s="6"/>
      <c r="Q227" s="6"/>
      <c r="R227" s="6"/>
      <c r="S227" s="6"/>
      <c r="T227" s="6"/>
      <c r="U227" s="6"/>
      <c r="V227" s="6"/>
      <c r="W227" s="6"/>
      <c r="X227" s="6"/>
      <c r="Y227" s="6"/>
      <c r="Z227" s="6"/>
      <c r="AA227" s="6"/>
      <c r="AB227" s="6"/>
      <c r="AC227" s="7"/>
    </row>
    <row r="228" spans="1:29" ht="12.75" customHeight="1" x14ac:dyDescent="0.25">
      <c r="A228" s="5"/>
      <c r="B228" s="6"/>
      <c r="C228" s="6"/>
      <c r="D228" s="6"/>
      <c r="E228" s="6"/>
      <c r="F228" s="595"/>
      <c r="G228" s="602"/>
      <c r="H228" s="608"/>
      <c r="I228" s="429"/>
      <c r="J228" s="6"/>
      <c r="K228" s="6"/>
      <c r="L228" s="6"/>
      <c r="M228" s="6"/>
      <c r="N228" s="6"/>
      <c r="O228" s="6"/>
      <c r="P228" s="6"/>
      <c r="Q228" s="6"/>
      <c r="R228" s="6"/>
      <c r="S228" s="6"/>
      <c r="T228" s="6"/>
      <c r="U228" s="6"/>
      <c r="V228" s="6"/>
      <c r="W228" s="6"/>
      <c r="X228" s="6"/>
      <c r="Y228" s="6"/>
      <c r="Z228" s="6"/>
      <c r="AA228" s="6"/>
      <c r="AB228" s="6"/>
      <c r="AC228" s="7"/>
    </row>
    <row r="229" spans="1:29" ht="12.75" customHeight="1" x14ac:dyDescent="0.25">
      <c r="A229" s="5"/>
      <c r="B229" s="6"/>
      <c r="C229" s="6"/>
      <c r="D229" s="6"/>
      <c r="E229" s="6"/>
      <c r="F229" s="595"/>
      <c r="G229" s="602"/>
      <c r="H229" s="608"/>
      <c r="I229" s="429"/>
      <c r="J229" s="6"/>
      <c r="K229" s="6"/>
      <c r="L229" s="6"/>
      <c r="M229" s="6"/>
      <c r="N229" s="6"/>
      <c r="O229" s="6"/>
      <c r="P229" s="6"/>
      <c r="Q229" s="6"/>
      <c r="R229" s="6"/>
      <c r="S229" s="6"/>
      <c r="T229" s="6"/>
      <c r="U229" s="6"/>
      <c r="V229" s="6"/>
      <c r="W229" s="6"/>
      <c r="X229" s="6"/>
      <c r="Y229" s="6"/>
      <c r="Z229" s="6"/>
      <c r="AA229" s="6"/>
      <c r="AB229" s="6"/>
      <c r="AC229" s="7"/>
    </row>
    <row r="230" spans="1:29" ht="12.75" customHeight="1" x14ac:dyDescent="0.25">
      <c r="A230" s="5"/>
      <c r="B230" s="6"/>
      <c r="C230" s="6"/>
      <c r="D230" s="6"/>
      <c r="E230" s="6"/>
      <c r="F230" s="595"/>
      <c r="G230" s="602"/>
      <c r="H230" s="608"/>
      <c r="I230" s="429"/>
      <c r="J230" s="6"/>
      <c r="K230" s="6"/>
      <c r="L230" s="6"/>
      <c r="M230" s="6"/>
      <c r="N230" s="6"/>
      <c r="O230" s="6"/>
      <c r="P230" s="6"/>
      <c r="Q230" s="6"/>
      <c r="R230" s="6"/>
      <c r="S230" s="6"/>
      <c r="T230" s="6"/>
      <c r="U230" s="6"/>
      <c r="V230" s="6"/>
      <c r="W230" s="6"/>
      <c r="X230" s="6"/>
      <c r="Y230" s="6"/>
      <c r="Z230" s="6"/>
      <c r="AA230" s="6"/>
      <c r="AB230" s="6"/>
      <c r="AC230" s="7"/>
    </row>
    <row r="231" spans="1:29" ht="12.75" customHeight="1" x14ac:dyDescent="0.25">
      <c r="A231" s="5"/>
      <c r="B231" s="6"/>
      <c r="C231" s="6"/>
      <c r="D231" s="6"/>
      <c r="E231" s="6"/>
      <c r="F231" s="595"/>
      <c r="G231" s="602"/>
      <c r="H231" s="608"/>
      <c r="I231" s="429"/>
      <c r="J231" s="6"/>
      <c r="K231" s="6"/>
      <c r="L231" s="6"/>
      <c r="M231" s="6"/>
      <c r="N231" s="6"/>
      <c r="O231" s="6"/>
      <c r="P231" s="6"/>
      <c r="Q231" s="6"/>
      <c r="R231" s="6"/>
      <c r="S231" s="6"/>
      <c r="T231" s="6"/>
      <c r="U231" s="6"/>
      <c r="V231" s="6"/>
      <c r="W231" s="6"/>
      <c r="X231" s="6"/>
      <c r="Y231" s="6"/>
      <c r="Z231" s="6"/>
      <c r="AA231" s="6"/>
      <c r="AB231" s="6"/>
      <c r="AC231" s="7"/>
    </row>
    <row r="232" spans="1:29" ht="12.75" customHeight="1" x14ac:dyDescent="0.25">
      <c r="A232" s="5"/>
      <c r="B232" s="6"/>
      <c r="C232" s="6"/>
      <c r="D232" s="6"/>
      <c r="E232" s="6"/>
      <c r="F232" s="595"/>
      <c r="G232" s="602"/>
      <c r="H232" s="608"/>
      <c r="I232" s="429"/>
      <c r="J232" s="6"/>
      <c r="K232" s="6"/>
      <c r="L232" s="6"/>
      <c r="M232" s="6"/>
      <c r="N232" s="6"/>
      <c r="O232" s="6"/>
      <c r="P232" s="6"/>
      <c r="Q232" s="6"/>
      <c r="R232" s="6"/>
      <c r="S232" s="6"/>
      <c r="T232" s="6"/>
      <c r="U232" s="6"/>
      <c r="V232" s="6"/>
      <c r="W232" s="6"/>
      <c r="X232" s="6"/>
      <c r="Y232" s="6"/>
      <c r="Z232" s="6"/>
      <c r="AA232" s="6"/>
      <c r="AB232" s="6"/>
      <c r="AC232" s="7"/>
    </row>
    <row r="233" spans="1:29" ht="12.75" customHeight="1" x14ac:dyDescent="0.25">
      <c r="A233" s="5"/>
      <c r="B233" s="6"/>
      <c r="C233" s="6"/>
      <c r="D233" s="6"/>
      <c r="E233" s="6"/>
      <c r="F233" s="595"/>
      <c r="G233" s="602"/>
      <c r="H233" s="608"/>
      <c r="I233" s="429"/>
      <c r="J233" s="6"/>
      <c r="K233" s="6"/>
      <c r="L233" s="6"/>
      <c r="M233" s="6"/>
      <c r="N233" s="6"/>
      <c r="O233" s="6"/>
      <c r="P233" s="6"/>
      <c r="Q233" s="6"/>
      <c r="R233" s="6"/>
      <c r="S233" s="6"/>
      <c r="T233" s="6"/>
      <c r="U233" s="6"/>
      <c r="V233" s="6"/>
      <c r="W233" s="6"/>
      <c r="X233" s="6"/>
      <c r="Y233" s="6"/>
      <c r="Z233" s="6"/>
      <c r="AA233" s="6"/>
      <c r="AB233" s="6"/>
      <c r="AC233" s="7"/>
    </row>
    <row r="234" spans="1:29" ht="12.75" customHeight="1" x14ac:dyDescent="0.25">
      <c r="A234" s="5"/>
      <c r="B234" s="6"/>
      <c r="C234" s="6"/>
      <c r="D234" s="6"/>
      <c r="E234" s="6"/>
      <c r="F234" s="595"/>
      <c r="G234" s="602"/>
      <c r="H234" s="608"/>
      <c r="I234" s="429"/>
      <c r="J234" s="6"/>
      <c r="K234" s="6"/>
      <c r="L234" s="6"/>
      <c r="M234" s="6"/>
      <c r="N234" s="6"/>
      <c r="O234" s="6"/>
      <c r="P234" s="6"/>
      <c r="Q234" s="6"/>
      <c r="R234" s="6"/>
      <c r="S234" s="6"/>
      <c r="T234" s="6"/>
      <c r="U234" s="6"/>
      <c r="V234" s="6"/>
      <c r="W234" s="6"/>
      <c r="X234" s="6"/>
      <c r="Y234" s="6"/>
      <c r="Z234" s="6"/>
      <c r="AA234" s="6"/>
      <c r="AB234" s="6"/>
      <c r="AC234" s="7"/>
    </row>
    <row r="235" spans="1:29" ht="12.75" customHeight="1" x14ac:dyDescent="0.25">
      <c r="A235" s="5"/>
      <c r="B235" s="6"/>
      <c r="C235" s="6"/>
      <c r="D235" s="6"/>
      <c r="E235" s="6"/>
      <c r="F235" s="595"/>
      <c r="G235" s="602"/>
      <c r="H235" s="608"/>
      <c r="I235" s="429"/>
      <c r="J235" s="6"/>
      <c r="K235" s="6"/>
      <c r="L235" s="6"/>
      <c r="M235" s="6"/>
      <c r="N235" s="6"/>
      <c r="O235" s="6"/>
      <c r="P235" s="6"/>
      <c r="Q235" s="6"/>
      <c r="R235" s="6"/>
      <c r="S235" s="6"/>
      <c r="T235" s="6"/>
      <c r="U235" s="6"/>
      <c r="V235" s="6"/>
      <c r="W235" s="6"/>
      <c r="X235" s="6"/>
      <c r="Y235" s="6"/>
      <c r="Z235" s="6"/>
      <c r="AA235" s="6"/>
      <c r="AB235" s="6"/>
      <c r="AC235" s="7"/>
    </row>
    <row r="236" spans="1:29" ht="12.75" customHeight="1" x14ac:dyDescent="0.25">
      <c r="A236" s="5"/>
      <c r="B236" s="6"/>
      <c r="C236" s="6"/>
      <c r="D236" s="6"/>
      <c r="E236" s="6"/>
      <c r="F236" s="595"/>
      <c r="G236" s="602"/>
      <c r="H236" s="608"/>
      <c r="I236" s="429"/>
      <c r="J236" s="6"/>
      <c r="K236" s="6"/>
      <c r="L236" s="6"/>
      <c r="M236" s="6"/>
      <c r="N236" s="6"/>
      <c r="O236" s="6"/>
      <c r="P236" s="6"/>
      <c r="Q236" s="6"/>
      <c r="R236" s="6"/>
      <c r="S236" s="6"/>
      <c r="T236" s="6"/>
      <c r="U236" s="6"/>
      <c r="V236" s="6"/>
      <c r="W236" s="6"/>
      <c r="X236" s="6"/>
      <c r="Y236" s="6"/>
      <c r="Z236" s="6"/>
      <c r="AA236" s="6"/>
      <c r="AB236" s="6"/>
      <c r="AC236" s="7"/>
    </row>
    <row r="237" spans="1:29" ht="12.75" customHeight="1" x14ac:dyDescent="0.25">
      <c r="A237" s="5"/>
      <c r="B237" s="6"/>
      <c r="C237" s="6"/>
      <c r="D237" s="6"/>
      <c r="E237" s="6"/>
      <c r="F237" s="595"/>
      <c r="G237" s="602"/>
      <c r="H237" s="608"/>
      <c r="I237" s="429"/>
      <c r="J237" s="6"/>
      <c r="K237" s="6"/>
      <c r="L237" s="6"/>
      <c r="M237" s="6"/>
      <c r="N237" s="6"/>
      <c r="O237" s="6"/>
      <c r="P237" s="6"/>
      <c r="Q237" s="6"/>
      <c r="R237" s="6"/>
      <c r="S237" s="6"/>
      <c r="T237" s="6"/>
      <c r="U237" s="6"/>
      <c r="V237" s="6"/>
      <c r="W237" s="6"/>
      <c r="X237" s="6"/>
      <c r="Y237" s="6"/>
      <c r="Z237" s="6"/>
      <c r="AA237" s="6"/>
      <c r="AB237" s="6"/>
      <c r="AC237" s="7"/>
    </row>
    <row r="238" spans="1:29" ht="12.75" customHeight="1" x14ac:dyDescent="0.25">
      <c r="A238" s="5"/>
      <c r="B238" s="6"/>
      <c r="C238" s="6"/>
      <c r="D238" s="6"/>
      <c r="E238" s="6"/>
      <c r="F238" s="595"/>
      <c r="G238" s="602"/>
      <c r="H238" s="608"/>
      <c r="I238" s="429"/>
      <c r="J238" s="6"/>
      <c r="K238" s="6"/>
      <c r="L238" s="6"/>
      <c r="M238" s="6"/>
      <c r="N238" s="6"/>
      <c r="O238" s="6"/>
      <c r="P238" s="6"/>
      <c r="Q238" s="6"/>
      <c r="R238" s="6"/>
      <c r="S238" s="6"/>
      <c r="T238" s="6"/>
      <c r="U238" s="6"/>
      <c r="V238" s="6"/>
      <c r="W238" s="6"/>
      <c r="X238" s="6"/>
      <c r="Y238" s="6"/>
      <c r="Z238" s="6"/>
      <c r="AA238" s="6"/>
      <c r="AB238" s="6"/>
      <c r="AC238" s="7"/>
    </row>
    <row r="239" spans="1:29" ht="12.75" customHeight="1" x14ac:dyDescent="0.25">
      <c r="A239" s="5"/>
      <c r="B239" s="6"/>
      <c r="C239" s="6"/>
      <c r="D239" s="6"/>
      <c r="E239" s="6"/>
      <c r="F239" s="595"/>
      <c r="G239" s="602"/>
      <c r="H239" s="608"/>
      <c r="I239" s="429"/>
      <c r="J239" s="6"/>
      <c r="K239" s="6"/>
      <c r="L239" s="6"/>
      <c r="M239" s="6"/>
      <c r="N239" s="6"/>
      <c r="O239" s="6"/>
      <c r="P239" s="6"/>
      <c r="Q239" s="6"/>
      <c r="R239" s="6"/>
      <c r="S239" s="6"/>
      <c r="T239" s="6"/>
      <c r="U239" s="6"/>
      <c r="V239" s="6"/>
      <c r="W239" s="6"/>
      <c r="X239" s="6"/>
      <c r="Y239" s="6"/>
      <c r="Z239" s="6"/>
      <c r="AA239" s="6"/>
      <c r="AB239" s="6"/>
      <c r="AC239" s="7"/>
    </row>
    <row r="240" spans="1:29" ht="12.75" customHeight="1" x14ac:dyDescent="0.25">
      <c r="A240" s="5"/>
      <c r="B240" s="6"/>
      <c r="C240" s="6"/>
      <c r="D240" s="6"/>
      <c r="E240" s="6"/>
      <c r="F240" s="595"/>
      <c r="G240" s="602"/>
      <c r="H240" s="608"/>
      <c r="I240" s="429"/>
      <c r="J240" s="6"/>
      <c r="K240" s="6"/>
      <c r="L240" s="6"/>
      <c r="M240" s="6"/>
      <c r="N240" s="6"/>
      <c r="O240" s="6"/>
      <c r="P240" s="6"/>
      <c r="Q240" s="6"/>
      <c r="R240" s="6"/>
      <c r="S240" s="6"/>
      <c r="T240" s="6"/>
      <c r="U240" s="6"/>
      <c r="V240" s="6"/>
      <c r="W240" s="6"/>
      <c r="X240" s="6"/>
      <c r="Y240" s="6"/>
      <c r="Z240" s="6"/>
      <c r="AA240" s="6"/>
      <c r="AB240" s="6"/>
      <c r="AC240" s="7"/>
    </row>
    <row r="241" spans="1:29" ht="12.75" customHeight="1" x14ac:dyDescent="0.25">
      <c r="A241" s="5"/>
      <c r="B241" s="6"/>
      <c r="C241" s="6"/>
      <c r="D241" s="6"/>
      <c r="E241" s="6"/>
      <c r="F241" s="595"/>
      <c r="G241" s="602"/>
      <c r="H241" s="608"/>
      <c r="I241" s="429"/>
      <c r="J241" s="6"/>
      <c r="K241" s="6"/>
      <c r="L241" s="6"/>
      <c r="M241" s="6"/>
      <c r="N241" s="6"/>
      <c r="O241" s="6"/>
      <c r="P241" s="6"/>
      <c r="Q241" s="6"/>
      <c r="R241" s="6"/>
      <c r="S241" s="6"/>
      <c r="T241" s="6"/>
      <c r="U241" s="6"/>
      <c r="V241" s="6"/>
      <c r="W241" s="6"/>
      <c r="X241" s="6"/>
      <c r="Y241" s="6"/>
      <c r="Z241" s="6"/>
      <c r="AA241" s="6"/>
      <c r="AB241" s="6"/>
      <c r="AC241" s="7"/>
    </row>
    <row r="242" spans="1:29" ht="12.75" customHeight="1" x14ac:dyDescent="0.25">
      <c r="A242" s="5"/>
      <c r="B242" s="6"/>
      <c r="C242" s="6"/>
      <c r="D242" s="6"/>
      <c r="E242" s="6"/>
      <c r="F242" s="595"/>
      <c r="G242" s="602"/>
      <c r="H242" s="608"/>
      <c r="I242" s="429"/>
      <c r="J242" s="6"/>
      <c r="K242" s="6"/>
      <c r="L242" s="6"/>
      <c r="M242" s="6"/>
      <c r="N242" s="6"/>
      <c r="O242" s="6"/>
      <c r="P242" s="6"/>
      <c r="Q242" s="6"/>
      <c r="R242" s="6"/>
      <c r="S242" s="6"/>
      <c r="T242" s="6"/>
      <c r="U242" s="6"/>
      <c r="V242" s="6"/>
      <c r="W242" s="6"/>
      <c r="X242" s="6"/>
      <c r="Y242" s="6"/>
      <c r="Z242" s="6"/>
      <c r="AA242" s="6"/>
      <c r="AB242" s="6"/>
      <c r="AC242" s="7"/>
    </row>
    <row r="243" spans="1:29" ht="12.75" customHeight="1" x14ac:dyDescent="0.25">
      <c r="A243" s="5"/>
      <c r="B243" s="6"/>
      <c r="C243" s="6"/>
      <c r="D243" s="6"/>
      <c r="E243" s="6"/>
      <c r="F243" s="595"/>
      <c r="G243" s="602"/>
      <c r="H243" s="608"/>
      <c r="I243" s="429"/>
      <c r="J243" s="6"/>
      <c r="K243" s="6"/>
      <c r="L243" s="6"/>
      <c r="M243" s="6"/>
      <c r="N243" s="6"/>
      <c r="O243" s="6"/>
      <c r="P243" s="6"/>
      <c r="Q243" s="6"/>
      <c r="R243" s="6"/>
      <c r="S243" s="6"/>
      <c r="T243" s="6"/>
      <c r="U243" s="6"/>
      <c r="V243" s="6"/>
      <c r="W243" s="6"/>
      <c r="X243" s="6"/>
      <c r="Y243" s="6"/>
      <c r="Z243" s="6"/>
      <c r="AA243" s="6"/>
      <c r="AB243" s="6"/>
      <c r="AC243" s="7"/>
    </row>
    <row r="244" spans="1:29" ht="12.75" customHeight="1" x14ac:dyDescent="0.25">
      <c r="A244" s="5"/>
      <c r="B244" s="6"/>
      <c r="C244" s="6"/>
      <c r="D244" s="6"/>
      <c r="E244" s="6"/>
      <c r="F244" s="595"/>
      <c r="G244" s="602"/>
      <c r="H244" s="608"/>
      <c r="I244" s="429"/>
      <c r="J244" s="6"/>
      <c r="K244" s="6"/>
      <c r="L244" s="6"/>
      <c r="M244" s="6"/>
      <c r="N244" s="6"/>
      <c r="O244" s="6"/>
      <c r="P244" s="6"/>
      <c r="Q244" s="6"/>
      <c r="R244" s="6"/>
      <c r="S244" s="6"/>
      <c r="T244" s="6"/>
      <c r="U244" s="6"/>
      <c r="V244" s="6"/>
      <c r="W244" s="6"/>
      <c r="X244" s="6"/>
      <c r="Y244" s="6"/>
      <c r="Z244" s="6"/>
      <c r="AA244" s="6"/>
      <c r="AB244" s="6"/>
      <c r="AC244" s="7"/>
    </row>
    <row r="245" spans="1:29" ht="12.75" customHeight="1" x14ac:dyDescent="0.25">
      <c r="A245" s="5"/>
      <c r="B245" s="6"/>
      <c r="C245" s="6"/>
      <c r="D245" s="6"/>
      <c r="E245" s="6"/>
      <c r="F245" s="595"/>
      <c r="G245" s="602"/>
      <c r="H245" s="608"/>
      <c r="I245" s="429"/>
      <c r="J245" s="6"/>
      <c r="K245" s="6"/>
      <c r="L245" s="6"/>
      <c r="M245" s="6"/>
      <c r="N245" s="6"/>
      <c r="O245" s="6"/>
      <c r="P245" s="6"/>
      <c r="Q245" s="6"/>
      <c r="R245" s="6"/>
      <c r="S245" s="6"/>
      <c r="T245" s="6"/>
      <c r="U245" s="6"/>
      <c r="V245" s="6"/>
      <c r="W245" s="6"/>
      <c r="X245" s="6"/>
      <c r="Y245" s="6"/>
      <c r="Z245" s="6"/>
      <c r="AA245" s="6"/>
      <c r="AB245" s="6"/>
      <c r="AC245" s="7"/>
    </row>
    <row r="246" spans="1:29" ht="12.75" customHeight="1" x14ac:dyDescent="0.25">
      <c r="A246" s="5"/>
      <c r="B246" s="6"/>
      <c r="C246" s="6"/>
      <c r="D246" s="6"/>
      <c r="E246" s="6"/>
      <c r="F246" s="595"/>
      <c r="G246" s="602"/>
      <c r="H246" s="608"/>
      <c r="I246" s="429"/>
      <c r="J246" s="6"/>
      <c r="K246" s="6"/>
      <c r="L246" s="6"/>
      <c r="M246" s="6"/>
      <c r="N246" s="6"/>
      <c r="O246" s="6"/>
      <c r="P246" s="6"/>
      <c r="Q246" s="6"/>
      <c r="R246" s="6"/>
      <c r="S246" s="6"/>
      <c r="T246" s="6"/>
      <c r="U246" s="6"/>
      <c r="V246" s="6"/>
      <c r="W246" s="6"/>
      <c r="X246" s="6"/>
      <c r="Y246" s="6"/>
      <c r="Z246" s="6"/>
      <c r="AA246" s="6"/>
      <c r="AB246" s="6"/>
      <c r="AC246" s="7"/>
    </row>
    <row r="247" spans="1:29" ht="12.75" customHeight="1" x14ac:dyDescent="0.25">
      <c r="A247" s="5"/>
      <c r="B247" s="6"/>
      <c r="C247" s="6"/>
      <c r="D247" s="6"/>
      <c r="E247" s="6"/>
      <c r="F247" s="595"/>
      <c r="G247" s="602"/>
      <c r="H247" s="608"/>
      <c r="I247" s="429"/>
      <c r="J247" s="6"/>
      <c r="K247" s="6"/>
      <c r="L247" s="6"/>
      <c r="M247" s="6"/>
      <c r="N247" s="6"/>
      <c r="O247" s="6"/>
      <c r="P247" s="6"/>
      <c r="Q247" s="6"/>
      <c r="R247" s="6"/>
      <c r="S247" s="6"/>
      <c r="T247" s="6"/>
      <c r="U247" s="6"/>
      <c r="V247" s="6"/>
      <c r="W247" s="6"/>
      <c r="X247" s="6"/>
      <c r="Y247" s="6"/>
      <c r="Z247" s="6"/>
      <c r="AA247" s="6"/>
      <c r="AB247" s="6"/>
      <c r="AC247" s="7"/>
    </row>
    <row r="248" spans="1:29" ht="12.75" customHeight="1" x14ac:dyDescent="0.25">
      <c r="A248" s="5"/>
      <c r="B248" s="6"/>
      <c r="C248" s="6"/>
      <c r="D248" s="6"/>
      <c r="E248" s="6"/>
      <c r="F248" s="595"/>
      <c r="G248" s="602"/>
      <c r="H248" s="608"/>
      <c r="I248" s="429"/>
      <c r="J248" s="6"/>
      <c r="K248" s="6"/>
      <c r="L248" s="6"/>
      <c r="M248" s="6"/>
      <c r="N248" s="6"/>
      <c r="O248" s="6"/>
      <c r="P248" s="6"/>
      <c r="Q248" s="6"/>
      <c r="R248" s="6"/>
      <c r="S248" s="6"/>
      <c r="T248" s="6"/>
      <c r="U248" s="6"/>
      <c r="V248" s="6"/>
      <c r="W248" s="6"/>
      <c r="X248" s="6"/>
      <c r="Y248" s="6"/>
      <c r="Z248" s="6"/>
      <c r="AA248" s="6"/>
      <c r="AB248" s="6"/>
      <c r="AC248" s="7"/>
    </row>
    <row r="249" spans="1:29" ht="12.75" customHeight="1" x14ac:dyDescent="0.25">
      <c r="A249" s="5"/>
      <c r="B249" s="6"/>
      <c r="C249" s="6"/>
      <c r="D249" s="6"/>
      <c r="E249" s="6"/>
      <c r="F249" s="595"/>
      <c r="G249" s="602"/>
      <c r="H249" s="608"/>
      <c r="I249" s="429"/>
      <c r="J249" s="6"/>
      <c r="K249" s="6"/>
      <c r="L249" s="6"/>
      <c r="M249" s="6"/>
      <c r="N249" s="6"/>
      <c r="O249" s="6"/>
      <c r="P249" s="6"/>
      <c r="Q249" s="6"/>
      <c r="R249" s="6"/>
      <c r="S249" s="6"/>
      <c r="T249" s="6"/>
      <c r="U249" s="6"/>
      <c r="V249" s="6"/>
      <c r="W249" s="6"/>
      <c r="X249" s="6"/>
      <c r="Y249" s="6"/>
      <c r="Z249" s="6"/>
      <c r="AA249" s="6"/>
      <c r="AB249" s="6"/>
      <c r="AC249" s="7"/>
    </row>
    <row r="250" spans="1:29" ht="12.75" customHeight="1" x14ac:dyDescent="0.25">
      <c r="A250" s="5"/>
      <c r="B250" s="6"/>
      <c r="C250" s="6"/>
      <c r="D250" s="6"/>
      <c r="E250" s="6"/>
      <c r="F250" s="595"/>
      <c r="G250" s="602"/>
      <c r="H250" s="608"/>
      <c r="I250" s="429"/>
      <c r="J250" s="6"/>
      <c r="K250" s="6"/>
      <c r="L250" s="6"/>
      <c r="M250" s="6"/>
      <c r="N250" s="6"/>
      <c r="O250" s="6"/>
      <c r="P250" s="6"/>
      <c r="Q250" s="6"/>
      <c r="R250" s="6"/>
      <c r="S250" s="6"/>
      <c r="T250" s="6"/>
      <c r="U250" s="6"/>
      <c r="V250" s="6"/>
      <c r="W250" s="6"/>
      <c r="X250" s="6"/>
      <c r="Y250" s="6"/>
      <c r="Z250" s="6"/>
      <c r="AA250" s="6"/>
      <c r="AB250" s="6"/>
      <c r="AC250" s="7"/>
    </row>
    <row r="251" spans="1:29" ht="12.75" customHeight="1" x14ac:dyDescent="0.25">
      <c r="A251" s="5"/>
      <c r="B251" s="6"/>
      <c r="C251" s="6"/>
      <c r="D251" s="6"/>
      <c r="E251" s="6"/>
      <c r="F251" s="595"/>
      <c r="G251" s="602"/>
      <c r="H251" s="608"/>
      <c r="I251" s="429"/>
      <c r="J251" s="6"/>
      <c r="K251" s="6"/>
      <c r="L251" s="6"/>
      <c r="M251" s="6"/>
      <c r="N251" s="6"/>
      <c r="O251" s="6"/>
      <c r="P251" s="6"/>
      <c r="Q251" s="6"/>
      <c r="R251" s="6"/>
      <c r="S251" s="6"/>
      <c r="T251" s="6"/>
      <c r="U251" s="6"/>
      <c r="V251" s="6"/>
      <c r="W251" s="6"/>
      <c r="X251" s="6"/>
      <c r="Y251" s="6"/>
      <c r="Z251" s="6"/>
      <c r="AA251" s="6"/>
      <c r="AB251" s="6"/>
      <c r="AC251" s="7"/>
    </row>
    <row r="252" spans="1:29" ht="12.75" customHeight="1" x14ac:dyDescent="0.25">
      <c r="A252" s="5"/>
      <c r="B252" s="6"/>
      <c r="C252" s="6"/>
      <c r="D252" s="6"/>
      <c r="E252" s="6"/>
      <c r="F252" s="595"/>
      <c r="G252" s="602"/>
      <c r="H252" s="608"/>
      <c r="I252" s="429"/>
      <c r="J252" s="6"/>
      <c r="K252" s="6"/>
      <c r="L252" s="6"/>
      <c r="M252" s="6"/>
      <c r="N252" s="6"/>
      <c r="O252" s="6"/>
      <c r="P252" s="6"/>
      <c r="Q252" s="6"/>
      <c r="R252" s="6"/>
      <c r="S252" s="6"/>
      <c r="T252" s="6"/>
      <c r="U252" s="6"/>
      <c r="V252" s="6"/>
      <c r="W252" s="6"/>
      <c r="X252" s="6"/>
      <c r="Y252" s="6"/>
      <c r="Z252" s="6"/>
      <c r="AA252" s="6"/>
      <c r="AB252" s="6"/>
      <c r="AC252" s="7"/>
    </row>
    <row r="253" spans="1:29" ht="12.75" customHeight="1" x14ac:dyDescent="0.25">
      <c r="A253" s="5"/>
      <c r="B253" s="6"/>
      <c r="C253" s="6"/>
      <c r="D253" s="6"/>
      <c r="E253" s="6"/>
      <c r="F253" s="595"/>
      <c r="G253" s="602"/>
      <c r="H253" s="608"/>
      <c r="I253" s="429"/>
      <c r="J253" s="6"/>
      <c r="K253" s="6"/>
      <c r="L253" s="6"/>
      <c r="M253" s="6"/>
      <c r="N253" s="6"/>
      <c r="O253" s="6"/>
      <c r="P253" s="6"/>
      <c r="Q253" s="6"/>
      <c r="R253" s="6"/>
      <c r="S253" s="6"/>
      <c r="T253" s="6"/>
      <c r="U253" s="6"/>
      <c r="V253" s="6"/>
      <c r="W253" s="6"/>
      <c r="X253" s="6"/>
      <c r="Y253" s="6"/>
      <c r="Z253" s="6"/>
      <c r="AA253" s="6"/>
      <c r="AB253" s="6"/>
      <c r="AC253" s="7"/>
    </row>
    <row r="254" spans="1:29" ht="12.75" customHeight="1" x14ac:dyDescent="0.25">
      <c r="A254" s="5"/>
      <c r="B254" s="6"/>
      <c r="C254" s="6"/>
      <c r="D254" s="6"/>
      <c r="E254" s="6"/>
      <c r="F254" s="595"/>
      <c r="G254" s="602"/>
      <c r="H254" s="608"/>
      <c r="I254" s="429"/>
      <c r="J254" s="6"/>
      <c r="K254" s="6"/>
      <c r="L254" s="6"/>
      <c r="M254" s="6"/>
      <c r="N254" s="6"/>
      <c r="O254" s="6"/>
      <c r="P254" s="6"/>
      <c r="Q254" s="6"/>
      <c r="R254" s="6"/>
      <c r="S254" s="6"/>
      <c r="T254" s="6"/>
      <c r="U254" s="6"/>
      <c r="V254" s="6"/>
      <c r="W254" s="6"/>
      <c r="X254" s="6"/>
      <c r="Y254" s="6"/>
      <c r="Z254" s="6"/>
      <c r="AA254" s="6"/>
      <c r="AB254" s="6"/>
      <c r="AC254" s="7"/>
    </row>
    <row r="255" spans="1:29" ht="12.75" customHeight="1" x14ac:dyDescent="0.25">
      <c r="A255" s="5"/>
      <c r="B255" s="6"/>
      <c r="C255" s="6"/>
      <c r="D255" s="6"/>
      <c r="E255" s="6"/>
      <c r="F255" s="595"/>
      <c r="G255" s="602"/>
      <c r="H255" s="608"/>
      <c r="I255" s="429"/>
      <c r="J255" s="6"/>
      <c r="K255" s="6"/>
      <c r="L255" s="6"/>
      <c r="M255" s="6"/>
      <c r="N255" s="6"/>
      <c r="O255" s="6"/>
      <c r="P255" s="6"/>
      <c r="Q255" s="6"/>
      <c r="R255" s="6"/>
      <c r="S255" s="6"/>
      <c r="T255" s="6"/>
      <c r="U255" s="6"/>
      <c r="V255" s="6"/>
      <c r="W255" s="6"/>
      <c r="X255" s="6"/>
      <c r="Y255" s="6"/>
      <c r="Z255" s="6"/>
      <c r="AA255" s="6"/>
      <c r="AB255" s="6"/>
      <c r="AC255" s="7"/>
    </row>
    <row r="256" spans="1:29" ht="12.75" customHeight="1" x14ac:dyDescent="0.25">
      <c r="A256" s="5"/>
      <c r="B256" s="6"/>
      <c r="C256" s="6"/>
      <c r="D256" s="6"/>
      <c r="E256" s="6"/>
      <c r="F256" s="595"/>
      <c r="G256" s="602"/>
      <c r="H256" s="608"/>
      <c r="I256" s="429"/>
      <c r="J256" s="6"/>
      <c r="K256" s="6"/>
      <c r="L256" s="6"/>
      <c r="M256" s="6"/>
      <c r="N256" s="6"/>
      <c r="O256" s="6"/>
      <c r="P256" s="6"/>
      <c r="Q256" s="6"/>
      <c r="R256" s="6"/>
      <c r="S256" s="6"/>
      <c r="T256" s="6"/>
      <c r="U256" s="6"/>
      <c r="V256" s="6"/>
      <c r="W256" s="6"/>
      <c r="X256" s="6"/>
      <c r="Y256" s="6"/>
      <c r="Z256" s="6"/>
      <c r="AA256" s="6"/>
      <c r="AB256" s="6"/>
      <c r="AC256" s="7"/>
    </row>
    <row r="257" spans="1:29" ht="12.75" customHeight="1" x14ac:dyDescent="0.25">
      <c r="A257" s="5"/>
      <c r="B257" s="6"/>
      <c r="C257" s="6"/>
      <c r="D257" s="6"/>
      <c r="E257" s="6"/>
      <c r="F257" s="595"/>
      <c r="G257" s="602"/>
      <c r="H257" s="608"/>
      <c r="I257" s="429"/>
      <c r="J257" s="6"/>
      <c r="K257" s="6"/>
      <c r="L257" s="6"/>
      <c r="M257" s="6"/>
      <c r="N257" s="6"/>
      <c r="O257" s="6"/>
      <c r="P257" s="6"/>
      <c r="Q257" s="6"/>
      <c r="R257" s="6"/>
      <c r="S257" s="6"/>
      <c r="T257" s="6"/>
      <c r="U257" s="6"/>
      <c r="V257" s="6"/>
      <c r="W257" s="6"/>
      <c r="X257" s="6"/>
      <c r="Y257" s="6"/>
      <c r="Z257" s="6"/>
      <c r="AA257" s="6"/>
      <c r="AB257" s="6"/>
      <c r="AC257" s="7"/>
    </row>
    <row r="258" spans="1:29" ht="12.75" customHeight="1" x14ac:dyDescent="0.25">
      <c r="A258" s="5"/>
      <c r="B258" s="6"/>
      <c r="C258" s="6"/>
      <c r="D258" s="6"/>
      <c r="E258" s="6"/>
      <c r="F258" s="595"/>
      <c r="G258" s="602"/>
      <c r="H258" s="608"/>
      <c r="I258" s="429"/>
      <c r="J258" s="6"/>
      <c r="K258" s="6"/>
      <c r="L258" s="6"/>
      <c r="M258" s="6"/>
      <c r="N258" s="6"/>
      <c r="O258" s="6"/>
      <c r="P258" s="6"/>
      <c r="Q258" s="6"/>
      <c r="R258" s="6"/>
      <c r="S258" s="6"/>
      <c r="T258" s="6"/>
      <c r="U258" s="6"/>
      <c r="V258" s="6"/>
      <c r="W258" s="6"/>
      <c r="X258" s="6"/>
      <c r="Y258" s="6"/>
      <c r="Z258" s="6"/>
      <c r="AA258" s="6"/>
      <c r="AB258" s="6"/>
      <c r="AC258" s="7"/>
    </row>
    <row r="259" spans="1:29" ht="12.75" customHeight="1" x14ac:dyDescent="0.25">
      <c r="A259" s="5"/>
      <c r="B259" s="6"/>
      <c r="C259" s="6"/>
      <c r="D259" s="6"/>
      <c r="E259" s="6"/>
      <c r="F259" s="595"/>
      <c r="G259" s="602"/>
      <c r="H259" s="608"/>
      <c r="I259" s="429"/>
      <c r="J259" s="6"/>
      <c r="K259" s="6"/>
      <c r="L259" s="6"/>
      <c r="M259" s="6"/>
      <c r="N259" s="6"/>
      <c r="O259" s="6"/>
      <c r="P259" s="6"/>
      <c r="Q259" s="6"/>
      <c r="R259" s="6"/>
      <c r="S259" s="6"/>
      <c r="T259" s="6"/>
      <c r="U259" s="6"/>
      <c r="V259" s="6"/>
      <c r="W259" s="6"/>
      <c r="X259" s="6"/>
      <c r="Y259" s="6"/>
      <c r="Z259" s="6"/>
      <c r="AA259" s="6"/>
      <c r="AB259" s="6"/>
      <c r="AC259" s="7"/>
    </row>
    <row r="260" spans="1:29" ht="12.75" customHeight="1" x14ac:dyDescent="0.25">
      <c r="A260" s="5"/>
      <c r="B260" s="6"/>
      <c r="C260" s="6"/>
      <c r="D260" s="6"/>
      <c r="E260" s="6"/>
      <c r="F260" s="595"/>
      <c r="G260" s="602"/>
      <c r="H260" s="608"/>
      <c r="I260" s="429"/>
      <c r="J260" s="6"/>
      <c r="K260" s="6"/>
      <c r="L260" s="6"/>
      <c r="M260" s="6"/>
      <c r="N260" s="6"/>
      <c r="O260" s="6"/>
      <c r="P260" s="6"/>
      <c r="Q260" s="6"/>
      <c r="R260" s="6"/>
      <c r="S260" s="6"/>
      <c r="T260" s="6"/>
      <c r="U260" s="6"/>
      <c r="V260" s="6"/>
      <c r="W260" s="6"/>
      <c r="X260" s="6"/>
      <c r="Y260" s="6"/>
      <c r="Z260" s="6"/>
      <c r="AA260" s="6"/>
      <c r="AB260" s="6"/>
      <c r="AC260" s="7"/>
    </row>
    <row r="261" spans="1:29" ht="12.75" customHeight="1" x14ac:dyDescent="0.25">
      <c r="A261" s="5"/>
      <c r="B261" s="6"/>
      <c r="C261" s="6"/>
      <c r="D261" s="6"/>
      <c r="E261" s="6"/>
      <c r="F261" s="595"/>
      <c r="G261" s="602"/>
      <c r="H261" s="608"/>
      <c r="I261" s="429"/>
      <c r="J261" s="6"/>
      <c r="K261" s="6"/>
      <c r="L261" s="6"/>
      <c r="M261" s="6"/>
      <c r="N261" s="6"/>
      <c r="O261" s="6"/>
      <c r="P261" s="6"/>
      <c r="Q261" s="6"/>
      <c r="R261" s="6"/>
      <c r="S261" s="6"/>
      <c r="T261" s="6"/>
      <c r="U261" s="6"/>
      <c r="V261" s="6"/>
      <c r="W261" s="6"/>
      <c r="X261" s="6"/>
      <c r="Y261" s="6"/>
      <c r="Z261" s="6"/>
      <c r="AA261" s="6"/>
      <c r="AB261" s="6"/>
      <c r="AC261" s="7"/>
    </row>
    <row r="262" spans="1:29" ht="12.75" customHeight="1" x14ac:dyDescent="0.25">
      <c r="A262" s="5"/>
      <c r="B262" s="6"/>
      <c r="C262" s="6"/>
      <c r="D262" s="6"/>
      <c r="E262" s="6"/>
      <c r="F262" s="595"/>
      <c r="G262" s="602"/>
      <c r="H262" s="608"/>
      <c r="I262" s="429"/>
      <c r="J262" s="6"/>
      <c r="K262" s="6"/>
      <c r="L262" s="6"/>
      <c r="M262" s="6"/>
      <c r="N262" s="6"/>
      <c r="O262" s="6"/>
      <c r="P262" s="6"/>
      <c r="Q262" s="6"/>
      <c r="R262" s="6"/>
      <c r="S262" s="6"/>
      <c r="T262" s="6"/>
      <c r="U262" s="6"/>
      <c r="V262" s="6"/>
      <c r="W262" s="6"/>
      <c r="X262" s="6"/>
      <c r="Y262" s="6"/>
      <c r="Z262" s="6"/>
      <c r="AA262" s="6"/>
      <c r="AB262" s="6"/>
      <c r="AC262" s="7"/>
    </row>
    <row r="263" spans="1:29" ht="12.75" customHeight="1" x14ac:dyDescent="0.25">
      <c r="A263" s="5"/>
      <c r="B263" s="6"/>
      <c r="C263" s="6"/>
      <c r="D263" s="6"/>
      <c r="E263" s="6"/>
      <c r="F263" s="595"/>
      <c r="G263" s="602"/>
      <c r="H263" s="608"/>
      <c r="I263" s="429"/>
      <c r="J263" s="6"/>
      <c r="K263" s="6"/>
      <c r="L263" s="6"/>
      <c r="M263" s="6"/>
      <c r="N263" s="6"/>
      <c r="O263" s="6"/>
      <c r="P263" s="6"/>
      <c r="Q263" s="6"/>
      <c r="R263" s="6"/>
      <c r="S263" s="6"/>
      <c r="T263" s="6"/>
      <c r="U263" s="6"/>
      <c r="V263" s="6"/>
      <c r="W263" s="6"/>
      <c r="X263" s="6"/>
      <c r="Y263" s="6"/>
      <c r="Z263" s="6"/>
      <c r="AA263" s="6"/>
      <c r="AB263" s="6"/>
      <c r="AC263" s="7"/>
    </row>
    <row r="264" spans="1:29" ht="12.75" customHeight="1" x14ac:dyDescent="0.25">
      <c r="A264" s="5"/>
      <c r="B264" s="6"/>
      <c r="C264" s="6"/>
      <c r="D264" s="6"/>
      <c r="E264" s="6"/>
      <c r="F264" s="595"/>
      <c r="G264" s="602"/>
      <c r="H264" s="608"/>
      <c r="I264" s="429"/>
      <c r="J264" s="6"/>
      <c r="K264" s="6"/>
      <c r="L264" s="6"/>
      <c r="M264" s="6"/>
      <c r="N264" s="6"/>
      <c r="O264" s="6"/>
      <c r="P264" s="6"/>
      <c r="Q264" s="6"/>
      <c r="R264" s="6"/>
      <c r="S264" s="6"/>
      <c r="T264" s="6"/>
      <c r="U264" s="6"/>
      <c r="V264" s="6"/>
      <c r="W264" s="6"/>
      <c r="X264" s="6"/>
      <c r="Y264" s="6"/>
      <c r="Z264" s="6"/>
      <c r="AA264" s="6"/>
      <c r="AB264" s="6"/>
      <c r="AC264" s="7"/>
    </row>
    <row r="265" spans="1:29" ht="12.75" customHeight="1" x14ac:dyDescent="0.25">
      <c r="A265" s="5"/>
      <c r="B265" s="6"/>
      <c r="C265" s="6"/>
      <c r="D265" s="6"/>
      <c r="E265" s="6"/>
      <c r="F265" s="595"/>
      <c r="G265" s="602"/>
      <c r="H265" s="608"/>
      <c r="I265" s="429"/>
      <c r="J265" s="6"/>
      <c r="K265" s="6"/>
      <c r="L265" s="6"/>
      <c r="M265" s="6"/>
      <c r="N265" s="6"/>
      <c r="O265" s="6"/>
      <c r="P265" s="6"/>
      <c r="Q265" s="6"/>
      <c r="R265" s="6"/>
      <c r="S265" s="6"/>
      <c r="T265" s="6"/>
      <c r="U265" s="6"/>
      <c r="V265" s="6"/>
      <c r="W265" s="6"/>
      <c r="X265" s="6"/>
      <c r="Y265" s="6"/>
      <c r="Z265" s="6"/>
      <c r="AA265" s="6"/>
      <c r="AB265" s="6"/>
      <c r="AC265" s="7"/>
    </row>
    <row r="266" spans="1:29" ht="12.75" customHeight="1" x14ac:dyDescent="0.25">
      <c r="A266" s="5"/>
      <c r="B266" s="6"/>
      <c r="C266" s="6"/>
      <c r="D266" s="6"/>
      <c r="E266" s="6"/>
      <c r="F266" s="595"/>
      <c r="G266" s="602"/>
      <c r="H266" s="608"/>
      <c r="I266" s="429"/>
      <c r="J266" s="6"/>
      <c r="K266" s="6"/>
      <c r="L266" s="6"/>
      <c r="M266" s="6"/>
      <c r="N266" s="6"/>
      <c r="O266" s="6"/>
      <c r="P266" s="6"/>
      <c r="Q266" s="6"/>
      <c r="R266" s="6"/>
      <c r="S266" s="6"/>
      <c r="T266" s="6"/>
      <c r="U266" s="6"/>
      <c r="V266" s="6"/>
      <c r="W266" s="6"/>
      <c r="X266" s="6"/>
      <c r="Y266" s="6"/>
      <c r="Z266" s="6"/>
      <c r="AA266" s="6"/>
      <c r="AB266" s="6"/>
      <c r="AC266" s="7"/>
    </row>
    <row r="267" spans="1:29" ht="12.75" customHeight="1" x14ac:dyDescent="0.25">
      <c r="A267" s="5"/>
      <c r="B267" s="6"/>
      <c r="C267" s="6"/>
      <c r="D267" s="6"/>
      <c r="E267" s="6"/>
      <c r="F267" s="595"/>
      <c r="G267" s="602"/>
      <c r="H267" s="608"/>
      <c r="I267" s="429"/>
      <c r="J267" s="6"/>
      <c r="K267" s="6"/>
      <c r="L267" s="6"/>
      <c r="M267" s="6"/>
      <c r="N267" s="6"/>
      <c r="O267" s="6"/>
      <c r="P267" s="6"/>
      <c r="Q267" s="6"/>
      <c r="R267" s="6"/>
      <c r="S267" s="6"/>
      <c r="T267" s="6"/>
      <c r="U267" s="6"/>
      <c r="V267" s="6"/>
      <c r="W267" s="6"/>
      <c r="X267" s="6"/>
      <c r="Y267" s="6"/>
      <c r="Z267" s="6"/>
      <c r="AA267" s="6"/>
      <c r="AB267" s="6"/>
      <c r="AC267" s="7"/>
    </row>
    <row r="268" spans="1:29" ht="12.75" customHeight="1" x14ac:dyDescent="0.25">
      <c r="A268" s="5"/>
      <c r="B268" s="6"/>
      <c r="C268" s="6"/>
      <c r="D268" s="6"/>
      <c r="E268" s="6"/>
      <c r="F268" s="595"/>
      <c r="G268" s="602"/>
      <c r="H268" s="608"/>
      <c r="I268" s="429"/>
      <c r="J268" s="6"/>
      <c r="K268" s="6"/>
      <c r="L268" s="6"/>
      <c r="M268" s="6"/>
      <c r="N268" s="6"/>
      <c r="O268" s="6"/>
      <c r="P268" s="6"/>
      <c r="Q268" s="6"/>
      <c r="R268" s="6"/>
      <c r="S268" s="6"/>
      <c r="T268" s="6"/>
      <c r="U268" s="6"/>
      <c r="V268" s="6"/>
      <c r="W268" s="6"/>
      <c r="X268" s="6"/>
      <c r="Y268" s="6"/>
      <c r="Z268" s="6"/>
      <c r="AA268" s="6"/>
      <c r="AB268" s="6"/>
      <c r="AC268" s="7"/>
    </row>
    <row r="269" spans="1:29" ht="12.75" customHeight="1" x14ac:dyDescent="0.25">
      <c r="A269" s="5"/>
      <c r="B269" s="6"/>
      <c r="C269" s="6"/>
      <c r="D269" s="6"/>
      <c r="E269" s="6"/>
      <c r="F269" s="595"/>
      <c r="G269" s="602"/>
      <c r="H269" s="608"/>
      <c r="I269" s="429"/>
      <c r="J269" s="6"/>
      <c r="K269" s="6"/>
      <c r="L269" s="6"/>
      <c r="M269" s="6"/>
      <c r="N269" s="6"/>
      <c r="O269" s="6"/>
      <c r="P269" s="6"/>
      <c r="Q269" s="6"/>
      <c r="R269" s="6"/>
      <c r="S269" s="6"/>
      <c r="T269" s="6"/>
      <c r="U269" s="6"/>
      <c r="V269" s="6"/>
      <c r="W269" s="6"/>
      <c r="X269" s="6"/>
      <c r="Y269" s="6"/>
      <c r="Z269" s="6"/>
      <c r="AA269" s="6"/>
      <c r="AB269" s="6"/>
      <c r="AC269" s="7"/>
    </row>
    <row r="270" spans="1:29" ht="12.75" customHeight="1" x14ac:dyDescent="0.25">
      <c r="A270" s="5"/>
      <c r="B270" s="6"/>
      <c r="C270" s="6"/>
      <c r="D270" s="6"/>
      <c r="E270" s="6"/>
      <c r="F270" s="595"/>
      <c r="G270" s="602"/>
      <c r="H270" s="608"/>
      <c r="I270" s="429"/>
      <c r="J270" s="6"/>
      <c r="K270" s="6"/>
      <c r="L270" s="6"/>
      <c r="M270" s="6"/>
      <c r="N270" s="6"/>
      <c r="O270" s="6"/>
      <c r="P270" s="6"/>
      <c r="Q270" s="6"/>
      <c r="R270" s="6"/>
      <c r="S270" s="6"/>
      <c r="T270" s="6"/>
      <c r="U270" s="6"/>
      <c r="V270" s="6"/>
      <c r="W270" s="6"/>
      <c r="X270" s="6"/>
      <c r="Y270" s="6"/>
      <c r="Z270" s="6"/>
      <c r="AA270" s="6"/>
      <c r="AB270" s="6"/>
      <c r="AC270" s="7"/>
    </row>
    <row r="271" spans="1:29" ht="12.75" customHeight="1" x14ac:dyDescent="0.25">
      <c r="A271" s="5"/>
      <c r="B271" s="6"/>
      <c r="C271" s="6"/>
      <c r="D271" s="6"/>
      <c r="E271" s="6"/>
      <c r="F271" s="595"/>
      <c r="G271" s="602"/>
      <c r="H271" s="608"/>
      <c r="I271" s="429"/>
      <c r="J271" s="6"/>
      <c r="K271" s="6"/>
      <c r="L271" s="6"/>
      <c r="M271" s="6"/>
      <c r="N271" s="6"/>
      <c r="O271" s="6"/>
      <c r="P271" s="6"/>
      <c r="Q271" s="6"/>
      <c r="R271" s="6"/>
      <c r="S271" s="6"/>
      <c r="T271" s="6"/>
      <c r="U271" s="6"/>
      <c r="V271" s="6"/>
      <c r="W271" s="6"/>
      <c r="X271" s="6"/>
      <c r="Y271" s="6"/>
      <c r="Z271" s="6"/>
      <c r="AA271" s="6"/>
      <c r="AB271" s="6"/>
      <c r="AC271" s="7"/>
    </row>
    <row r="272" spans="1:29" ht="12.75" customHeight="1" x14ac:dyDescent="0.25">
      <c r="A272" s="5"/>
      <c r="B272" s="6"/>
      <c r="C272" s="6"/>
      <c r="D272" s="6"/>
      <c r="E272" s="6"/>
      <c r="F272" s="595"/>
      <c r="G272" s="602"/>
      <c r="H272" s="608"/>
      <c r="I272" s="429"/>
      <c r="J272" s="6"/>
      <c r="K272" s="6"/>
      <c r="L272" s="6"/>
      <c r="M272" s="6"/>
      <c r="N272" s="6"/>
      <c r="O272" s="6"/>
      <c r="P272" s="6"/>
      <c r="Q272" s="6"/>
      <c r="R272" s="6"/>
      <c r="S272" s="6"/>
      <c r="T272" s="6"/>
      <c r="U272" s="6"/>
      <c r="V272" s="6"/>
      <c r="W272" s="6"/>
      <c r="X272" s="6"/>
      <c r="Y272" s="6"/>
      <c r="Z272" s="6"/>
      <c r="AA272" s="6"/>
      <c r="AB272" s="6"/>
      <c r="AC272" s="7"/>
    </row>
    <row r="273" spans="1:29" ht="12.75" customHeight="1" x14ac:dyDescent="0.25">
      <c r="A273" s="5"/>
      <c r="B273" s="6"/>
      <c r="C273" s="6"/>
      <c r="D273" s="6"/>
      <c r="E273" s="6"/>
      <c r="F273" s="595"/>
      <c r="G273" s="602"/>
      <c r="H273" s="608"/>
      <c r="I273" s="429"/>
      <c r="J273" s="6"/>
      <c r="K273" s="6"/>
      <c r="L273" s="6"/>
      <c r="M273" s="6"/>
      <c r="N273" s="6"/>
      <c r="O273" s="6"/>
      <c r="P273" s="6"/>
      <c r="Q273" s="6"/>
      <c r="R273" s="6"/>
      <c r="S273" s="6"/>
      <c r="T273" s="6"/>
      <c r="U273" s="6"/>
      <c r="V273" s="6"/>
      <c r="W273" s="6"/>
      <c r="X273" s="6"/>
      <c r="Y273" s="6"/>
      <c r="Z273" s="6"/>
      <c r="AA273" s="6"/>
      <c r="AB273" s="6"/>
      <c r="AC273" s="7"/>
    </row>
    <row r="274" spans="1:29" ht="12.75" customHeight="1" x14ac:dyDescent="0.25">
      <c r="A274" s="5"/>
      <c r="B274" s="6"/>
      <c r="C274" s="6"/>
      <c r="D274" s="6"/>
      <c r="E274" s="6"/>
      <c r="F274" s="595"/>
      <c r="G274" s="602"/>
      <c r="H274" s="608"/>
      <c r="I274" s="429"/>
      <c r="J274" s="6"/>
      <c r="K274" s="6"/>
      <c r="L274" s="6"/>
      <c r="M274" s="6"/>
      <c r="N274" s="6"/>
      <c r="O274" s="6"/>
      <c r="P274" s="6"/>
      <c r="Q274" s="6"/>
      <c r="R274" s="6"/>
      <c r="S274" s="6"/>
      <c r="T274" s="6"/>
      <c r="U274" s="6"/>
      <c r="V274" s="6"/>
      <c r="W274" s="6"/>
      <c r="X274" s="6"/>
      <c r="Y274" s="6"/>
      <c r="Z274" s="6"/>
      <c r="AA274" s="6"/>
      <c r="AB274" s="6"/>
      <c r="AC274" s="7"/>
    </row>
    <row r="275" spans="1:29" ht="12.75" customHeight="1" x14ac:dyDescent="0.25">
      <c r="A275" s="5"/>
      <c r="B275" s="6"/>
      <c r="C275" s="6"/>
      <c r="D275" s="6"/>
      <c r="E275" s="6"/>
      <c r="F275" s="595"/>
      <c r="G275" s="602"/>
      <c r="H275" s="608"/>
      <c r="I275" s="429"/>
      <c r="J275" s="6"/>
      <c r="K275" s="6"/>
      <c r="L275" s="6"/>
      <c r="M275" s="6"/>
      <c r="N275" s="6"/>
      <c r="O275" s="6"/>
      <c r="P275" s="6"/>
      <c r="Q275" s="6"/>
      <c r="R275" s="6"/>
      <c r="S275" s="6"/>
      <c r="T275" s="6"/>
      <c r="U275" s="6"/>
      <c r="V275" s="6"/>
      <c r="W275" s="6"/>
      <c r="X275" s="6"/>
      <c r="Y275" s="6"/>
      <c r="Z275" s="6"/>
      <c r="AA275" s="6"/>
      <c r="AB275" s="6"/>
      <c r="AC275" s="7"/>
    </row>
    <row r="276" spans="1:29" ht="12.75" customHeight="1" x14ac:dyDescent="0.25">
      <c r="A276" s="5"/>
      <c r="B276" s="6"/>
      <c r="C276" s="6"/>
      <c r="D276" s="6"/>
      <c r="E276" s="6"/>
      <c r="F276" s="595"/>
      <c r="G276" s="602"/>
      <c r="H276" s="608"/>
      <c r="I276" s="429"/>
      <c r="J276" s="6"/>
      <c r="K276" s="6"/>
      <c r="L276" s="6"/>
      <c r="M276" s="6"/>
      <c r="N276" s="6"/>
      <c r="O276" s="6"/>
      <c r="P276" s="6"/>
      <c r="Q276" s="6"/>
      <c r="R276" s="6"/>
      <c r="S276" s="6"/>
      <c r="T276" s="6"/>
      <c r="U276" s="6"/>
      <c r="V276" s="6"/>
      <c r="W276" s="6"/>
      <c r="X276" s="6"/>
      <c r="Y276" s="6"/>
      <c r="Z276" s="6"/>
      <c r="AA276" s="6"/>
      <c r="AB276" s="6"/>
      <c r="AC276" s="7"/>
    </row>
    <row r="277" spans="1:29" ht="12.75" customHeight="1" x14ac:dyDescent="0.25">
      <c r="A277" s="5"/>
      <c r="B277" s="6"/>
      <c r="C277" s="6"/>
      <c r="D277" s="6"/>
      <c r="E277" s="6"/>
      <c r="F277" s="595"/>
      <c r="G277" s="602"/>
      <c r="H277" s="608"/>
      <c r="I277" s="429"/>
      <c r="J277" s="6"/>
      <c r="K277" s="6"/>
      <c r="L277" s="6"/>
      <c r="M277" s="6"/>
      <c r="N277" s="6"/>
      <c r="O277" s="6"/>
      <c r="P277" s="6"/>
      <c r="Q277" s="6"/>
      <c r="R277" s="6"/>
      <c r="S277" s="6"/>
      <c r="T277" s="6"/>
      <c r="U277" s="6"/>
      <c r="V277" s="6"/>
      <c r="W277" s="6"/>
      <c r="X277" s="6"/>
      <c r="Y277" s="6"/>
      <c r="Z277" s="6"/>
      <c r="AA277" s="6"/>
      <c r="AB277" s="6"/>
      <c r="AC277" s="7"/>
    </row>
    <row r="278" spans="1:29" ht="12.75" customHeight="1" x14ac:dyDescent="0.25">
      <c r="A278" s="5"/>
      <c r="B278" s="6"/>
      <c r="C278" s="6"/>
      <c r="D278" s="6"/>
      <c r="E278" s="6"/>
      <c r="F278" s="595"/>
      <c r="G278" s="602"/>
      <c r="H278" s="608"/>
      <c r="I278" s="429"/>
      <c r="J278" s="6"/>
      <c r="K278" s="6"/>
      <c r="L278" s="6"/>
      <c r="M278" s="6"/>
      <c r="N278" s="6"/>
      <c r="O278" s="6"/>
      <c r="P278" s="6"/>
      <c r="Q278" s="6"/>
      <c r="R278" s="6"/>
      <c r="S278" s="6"/>
      <c r="T278" s="6"/>
      <c r="U278" s="6"/>
      <c r="V278" s="6"/>
      <c r="W278" s="6"/>
      <c r="X278" s="6"/>
      <c r="Y278" s="6"/>
      <c r="Z278" s="6"/>
      <c r="AA278" s="6"/>
      <c r="AB278" s="6"/>
      <c r="AC278" s="7"/>
    </row>
    <row r="279" spans="1:29" ht="12.75" customHeight="1" x14ac:dyDescent="0.25">
      <c r="A279" s="5"/>
      <c r="B279" s="6"/>
      <c r="C279" s="6"/>
      <c r="D279" s="6"/>
      <c r="E279" s="6"/>
      <c r="F279" s="595"/>
      <c r="G279" s="602"/>
      <c r="H279" s="608"/>
      <c r="I279" s="429"/>
      <c r="J279" s="6"/>
      <c r="K279" s="6"/>
      <c r="L279" s="6"/>
      <c r="M279" s="6"/>
      <c r="N279" s="6"/>
      <c r="O279" s="6"/>
      <c r="P279" s="6"/>
      <c r="Q279" s="6"/>
      <c r="R279" s="6"/>
      <c r="S279" s="6"/>
      <c r="T279" s="6"/>
      <c r="U279" s="6"/>
      <c r="V279" s="6"/>
      <c r="W279" s="6"/>
      <c r="X279" s="6"/>
      <c r="Y279" s="6"/>
      <c r="Z279" s="6"/>
      <c r="AA279" s="6"/>
      <c r="AB279" s="6"/>
      <c r="AC279" s="7"/>
    </row>
    <row r="280" spans="1:29" ht="12.75" customHeight="1" x14ac:dyDescent="0.25">
      <c r="A280" s="5"/>
      <c r="B280" s="6"/>
      <c r="C280" s="6"/>
      <c r="D280" s="6"/>
      <c r="E280" s="6"/>
      <c r="F280" s="595"/>
      <c r="G280" s="602"/>
      <c r="H280" s="608"/>
      <c r="I280" s="429"/>
      <c r="J280" s="6"/>
      <c r="K280" s="6"/>
      <c r="L280" s="6"/>
      <c r="M280" s="6"/>
      <c r="N280" s="6"/>
      <c r="O280" s="6"/>
      <c r="P280" s="6"/>
      <c r="Q280" s="6"/>
      <c r="R280" s="6"/>
      <c r="S280" s="6"/>
      <c r="T280" s="6"/>
      <c r="U280" s="6"/>
      <c r="V280" s="6"/>
      <c r="W280" s="6"/>
      <c r="X280" s="6"/>
      <c r="Y280" s="6"/>
      <c r="Z280" s="6"/>
      <c r="AA280" s="6"/>
      <c r="AB280" s="6"/>
      <c r="AC280" s="7"/>
    </row>
    <row r="281" spans="1:29" ht="12.75" customHeight="1" x14ac:dyDescent="0.25">
      <c r="A281" s="5"/>
      <c r="B281" s="6"/>
      <c r="C281" s="6"/>
      <c r="D281" s="6"/>
      <c r="E281" s="6"/>
      <c r="F281" s="595"/>
      <c r="G281" s="602"/>
      <c r="H281" s="608"/>
      <c r="I281" s="429"/>
      <c r="J281" s="6"/>
      <c r="K281" s="6"/>
      <c r="L281" s="6"/>
      <c r="M281" s="6"/>
      <c r="N281" s="6"/>
      <c r="O281" s="6"/>
      <c r="P281" s="6"/>
      <c r="Q281" s="6"/>
      <c r="R281" s="6"/>
      <c r="S281" s="6"/>
      <c r="T281" s="6"/>
      <c r="U281" s="6"/>
      <c r="V281" s="6"/>
      <c r="W281" s="6"/>
      <c r="X281" s="6"/>
      <c r="Y281" s="6"/>
      <c r="Z281" s="6"/>
      <c r="AA281" s="6"/>
      <c r="AB281" s="6"/>
      <c r="AC281" s="7"/>
    </row>
    <row r="282" spans="1:29" ht="12.75" customHeight="1" x14ac:dyDescent="0.25">
      <c r="A282" s="5"/>
      <c r="B282" s="6"/>
      <c r="C282" s="6"/>
      <c r="D282" s="6"/>
      <c r="E282" s="6"/>
      <c r="F282" s="595"/>
      <c r="G282" s="602"/>
      <c r="H282" s="608"/>
      <c r="I282" s="429"/>
      <c r="J282" s="6"/>
      <c r="K282" s="6"/>
      <c r="L282" s="6"/>
      <c r="M282" s="6"/>
      <c r="N282" s="6"/>
      <c r="O282" s="6"/>
      <c r="P282" s="6"/>
      <c r="Q282" s="6"/>
      <c r="R282" s="6"/>
      <c r="S282" s="6"/>
      <c r="T282" s="6"/>
      <c r="U282" s="6"/>
      <c r="V282" s="6"/>
      <c r="W282" s="6"/>
      <c r="X282" s="6"/>
      <c r="Y282" s="6"/>
      <c r="Z282" s="6"/>
      <c r="AA282" s="6"/>
      <c r="AB282" s="6"/>
      <c r="AC282" s="7"/>
    </row>
    <row r="283" spans="1:29" ht="12.75" customHeight="1" x14ac:dyDescent="0.25">
      <c r="A283" s="5"/>
      <c r="B283" s="6"/>
      <c r="C283" s="6"/>
      <c r="D283" s="6"/>
      <c r="E283" s="6"/>
      <c r="F283" s="595"/>
      <c r="G283" s="602"/>
      <c r="H283" s="608"/>
      <c r="I283" s="429"/>
      <c r="J283" s="6"/>
      <c r="K283" s="6"/>
      <c r="L283" s="6"/>
      <c r="M283" s="6"/>
      <c r="N283" s="6"/>
      <c r="O283" s="6"/>
      <c r="P283" s="6"/>
      <c r="Q283" s="6"/>
      <c r="R283" s="6"/>
      <c r="S283" s="6"/>
      <c r="T283" s="6"/>
      <c r="U283" s="6"/>
      <c r="V283" s="6"/>
      <c r="W283" s="6"/>
      <c r="X283" s="6"/>
      <c r="Y283" s="6"/>
      <c r="Z283" s="6"/>
      <c r="AA283" s="6"/>
      <c r="AB283" s="6"/>
      <c r="AC283" s="7"/>
    </row>
    <row r="284" spans="1:29" ht="12.75" customHeight="1" x14ac:dyDescent="0.25">
      <c r="A284" s="5"/>
      <c r="B284" s="6"/>
      <c r="C284" s="6"/>
      <c r="D284" s="6"/>
      <c r="E284" s="6"/>
      <c r="F284" s="595"/>
      <c r="G284" s="602"/>
      <c r="H284" s="608"/>
      <c r="I284" s="429"/>
      <c r="J284" s="6"/>
      <c r="K284" s="6"/>
      <c r="L284" s="6"/>
      <c r="M284" s="6"/>
      <c r="N284" s="6"/>
      <c r="O284" s="6"/>
      <c r="P284" s="6"/>
      <c r="Q284" s="6"/>
      <c r="R284" s="6"/>
      <c r="S284" s="6"/>
      <c r="T284" s="6"/>
      <c r="U284" s="6"/>
      <c r="V284" s="6"/>
      <c r="W284" s="6"/>
      <c r="X284" s="6"/>
      <c r="Y284" s="6"/>
      <c r="Z284" s="6"/>
      <c r="AA284" s="6"/>
      <c r="AB284" s="6"/>
      <c r="AC284" s="7"/>
    </row>
    <row r="285" spans="1:29" ht="12.75" customHeight="1" x14ac:dyDescent="0.25">
      <c r="A285" s="5"/>
      <c r="B285" s="6"/>
      <c r="C285" s="6"/>
      <c r="D285" s="6"/>
      <c r="E285" s="6"/>
      <c r="F285" s="595"/>
      <c r="G285" s="602"/>
      <c r="H285" s="608"/>
      <c r="I285" s="429"/>
      <c r="J285" s="6"/>
      <c r="K285" s="6"/>
      <c r="L285" s="6"/>
      <c r="M285" s="6"/>
      <c r="N285" s="6"/>
      <c r="O285" s="6"/>
      <c r="P285" s="6"/>
      <c r="Q285" s="6"/>
      <c r="R285" s="6"/>
      <c r="S285" s="6"/>
      <c r="T285" s="6"/>
      <c r="U285" s="6"/>
      <c r="V285" s="6"/>
      <c r="W285" s="6"/>
      <c r="X285" s="6"/>
      <c r="Y285" s="6"/>
      <c r="Z285" s="6"/>
      <c r="AA285" s="6"/>
      <c r="AB285" s="6"/>
      <c r="AC285" s="7"/>
    </row>
    <row r="286" spans="1:29" ht="12.75" customHeight="1" x14ac:dyDescent="0.25">
      <c r="A286" s="5"/>
      <c r="B286" s="6"/>
      <c r="C286" s="6"/>
      <c r="D286" s="6"/>
      <c r="E286" s="6"/>
      <c r="F286" s="595"/>
      <c r="G286" s="602"/>
      <c r="H286" s="608"/>
      <c r="I286" s="429"/>
      <c r="J286" s="6"/>
      <c r="K286" s="6"/>
      <c r="L286" s="6"/>
      <c r="M286" s="6"/>
      <c r="N286" s="6"/>
      <c r="O286" s="6"/>
      <c r="P286" s="6"/>
      <c r="Q286" s="6"/>
      <c r="R286" s="6"/>
      <c r="S286" s="6"/>
      <c r="T286" s="6"/>
      <c r="U286" s="6"/>
      <c r="V286" s="6"/>
      <c r="W286" s="6"/>
      <c r="X286" s="6"/>
      <c r="Y286" s="6"/>
      <c r="Z286" s="6"/>
      <c r="AA286" s="6"/>
      <c r="AB286" s="6"/>
      <c r="AC286" s="7"/>
    </row>
    <row r="287" spans="1:29" ht="12.75" customHeight="1" x14ac:dyDescent="0.25">
      <c r="A287" s="5"/>
      <c r="B287" s="6"/>
      <c r="C287" s="6"/>
      <c r="D287" s="6"/>
      <c r="E287" s="6"/>
      <c r="F287" s="595"/>
      <c r="G287" s="602"/>
      <c r="H287" s="608"/>
      <c r="I287" s="429"/>
      <c r="J287" s="6"/>
      <c r="K287" s="6"/>
      <c r="L287" s="6"/>
      <c r="M287" s="6"/>
      <c r="N287" s="6"/>
      <c r="O287" s="6"/>
      <c r="P287" s="6"/>
      <c r="Q287" s="6"/>
      <c r="R287" s="6"/>
      <c r="S287" s="6"/>
      <c r="T287" s="6"/>
      <c r="U287" s="6"/>
      <c r="V287" s="6"/>
      <c r="W287" s="6"/>
      <c r="X287" s="6"/>
      <c r="Y287" s="6"/>
      <c r="Z287" s="6"/>
      <c r="AA287" s="6"/>
      <c r="AB287" s="6"/>
      <c r="AC287" s="7"/>
    </row>
    <row r="288" spans="1:29" ht="12.75" customHeight="1" x14ac:dyDescent="0.25">
      <c r="A288" s="5"/>
      <c r="B288" s="6"/>
      <c r="C288" s="6"/>
      <c r="D288" s="6"/>
      <c r="E288" s="6"/>
      <c r="F288" s="595"/>
      <c r="G288" s="602"/>
      <c r="H288" s="608"/>
      <c r="I288" s="429"/>
      <c r="J288" s="6"/>
      <c r="K288" s="6"/>
      <c r="L288" s="6"/>
      <c r="M288" s="6"/>
      <c r="N288" s="6"/>
      <c r="O288" s="6"/>
      <c r="P288" s="6"/>
      <c r="Q288" s="6"/>
      <c r="R288" s="6"/>
      <c r="S288" s="6"/>
      <c r="T288" s="6"/>
      <c r="U288" s="6"/>
      <c r="V288" s="6"/>
      <c r="W288" s="6"/>
      <c r="X288" s="6"/>
      <c r="Y288" s="6"/>
      <c r="Z288" s="6"/>
      <c r="AA288" s="6"/>
      <c r="AB288" s="6"/>
      <c r="AC288" s="7"/>
    </row>
    <row r="289" spans="1:29" ht="12.75" customHeight="1" x14ac:dyDescent="0.25">
      <c r="A289" s="5"/>
      <c r="B289" s="6"/>
      <c r="C289" s="6"/>
      <c r="D289" s="6"/>
      <c r="E289" s="6"/>
      <c r="F289" s="595"/>
      <c r="G289" s="602"/>
      <c r="H289" s="608"/>
      <c r="I289" s="429"/>
      <c r="J289" s="6"/>
      <c r="K289" s="6"/>
      <c r="L289" s="6"/>
      <c r="M289" s="6"/>
      <c r="N289" s="6"/>
      <c r="O289" s="6"/>
      <c r="P289" s="6"/>
      <c r="Q289" s="6"/>
      <c r="R289" s="6"/>
      <c r="S289" s="6"/>
      <c r="T289" s="6"/>
      <c r="U289" s="6"/>
      <c r="V289" s="6"/>
      <c r="W289" s="6"/>
      <c r="X289" s="6"/>
      <c r="Y289" s="6"/>
      <c r="Z289" s="6"/>
      <c r="AA289" s="6"/>
      <c r="AB289" s="6"/>
      <c r="AC289" s="7"/>
    </row>
    <row r="290" spans="1:29" ht="12.75" customHeight="1" x14ac:dyDescent="0.25">
      <c r="A290" s="5"/>
      <c r="B290" s="6"/>
      <c r="C290" s="6"/>
      <c r="D290" s="6"/>
      <c r="E290" s="6"/>
      <c r="F290" s="595"/>
      <c r="G290" s="602"/>
      <c r="H290" s="608"/>
      <c r="I290" s="429"/>
      <c r="J290" s="6"/>
      <c r="K290" s="6"/>
      <c r="L290" s="6"/>
      <c r="M290" s="6"/>
      <c r="N290" s="6"/>
      <c r="O290" s="6"/>
      <c r="P290" s="6"/>
      <c r="Q290" s="6"/>
      <c r="R290" s="6"/>
      <c r="S290" s="6"/>
      <c r="T290" s="6"/>
      <c r="U290" s="6"/>
      <c r="V290" s="6"/>
      <c r="W290" s="6"/>
      <c r="X290" s="6"/>
      <c r="Y290" s="6"/>
      <c r="Z290" s="6"/>
      <c r="AA290" s="6"/>
      <c r="AB290" s="6"/>
      <c r="AC290" s="7"/>
    </row>
    <row r="291" spans="1:29" ht="12.75" customHeight="1" x14ac:dyDescent="0.25">
      <c r="A291" s="5"/>
      <c r="B291" s="6"/>
      <c r="C291" s="6"/>
      <c r="D291" s="6"/>
      <c r="E291" s="6"/>
      <c r="F291" s="595"/>
      <c r="G291" s="602"/>
      <c r="H291" s="608"/>
      <c r="I291" s="429"/>
      <c r="J291" s="6"/>
      <c r="K291" s="6"/>
      <c r="L291" s="6"/>
      <c r="M291" s="6"/>
      <c r="N291" s="6"/>
      <c r="O291" s="6"/>
      <c r="P291" s="6"/>
      <c r="Q291" s="6"/>
      <c r="R291" s="6"/>
      <c r="S291" s="6"/>
      <c r="T291" s="6"/>
      <c r="U291" s="6"/>
      <c r="V291" s="6"/>
      <c r="W291" s="6"/>
      <c r="X291" s="6"/>
      <c r="Y291" s="6"/>
      <c r="Z291" s="6"/>
      <c r="AA291" s="6"/>
      <c r="AB291" s="6"/>
      <c r="AC291" s="7"/>
    </row>
    <row r="292" spans="1:29" ht="12.75" customHeight="1" x14ac:dyDescent="0.25">
      <c r="A292" s="5"/>
      <c r="B292" s="6"/>
      <c r="C292" s="6"/>
      <c r="D292" s="6"/>
      <c r="E292" s="6"/>
      <c r="F292" s="595"/>
      <c r="G292" s="602"/>
      <c r="H292" s="608"/>
      <c r="I292" s="429"/>
      <c r="J292" s="6"/>
      <c r="K292" s="6"/>
      <c r="L292" s="6"/>
      <c r="M292" s="6"/>
      <c r="N292" s="6"/>
      <c r="O292" s="6"/>
      <c r="P292" s="6"/>
      <c r="Q292" s="6"/>
      <c r="R292" s="6"/>
      <c r="S292" s="6"/>
      <c r="T292" s="6"/>
      <c r="U292" s="6"/>
      <c r="V292" s="6"/>
      <c r="W292" s="6"/>
      <c r="X292" s="6"/>
      <c r="Y292" s="6"/>
      <c r="Z292" s="6"/>
      <c r="AA292" s="6"/>
      <c r="AB292" s="6"/>
      <c r="AC292" s="7"/>
    </row>
    <row r="293" spans="1:29" ht="12.75" customHeight="1" x14ac:dyDescent="0.25">
      <c r="A293" s="5"/>
      <c r="B293" s="6"/>
      <c r="C293" s="6"/>
      <c r="D293" s="6"/>
      <c r="E293" s="6"/>
      <c r="F293" s="595"/>
      <c r="G293" s="602"/>
      <c r="H293" s="608"/>
      <c r="I293" s="429"/>
      <c r="J293" s="6"/>
      <c r="K293" s="6"/>
      <c r="L293" s="6"/>
      <c r="M293" s="6"/>
      <c r="N293" s="6"/>
      <c r="O293" s="6"/>
      <c r="P293" s="6"/>
      <c r="Q293" s="6"/>
      <c r="R293" s="6"/>
      <c r="S293" s="6"/>
      <c r="T293" s="6"/>
      <c r="U293" s="6"/>
      <c r="V293" s="6"/>
      <c r="W293" s="6"/>
      <c r="X293" s="6"/>
      <c r="Y293" s="6"/>
      <c r="Z293" s="6"/>
      <c r="AA293" s="6"/>
      <c r="AB293" s="6"/>
      <c r="AC293" s="7"/>
    </row>
    <row r="294" spans="1:29" ht="12.75" customHeight="1" x14ac:dyDescent="0.25">
      <c r="A294" s="5"/>
      <c r="B294" s="6"/>
      <c r="C294" s="6"/>
      <c r="D294" s="6"/>
      <c r="E294" s="6"/>
      <c r="F294" s="595"/>
      <c r="G294" s="602"/>
      <c r="H294" s="608"/>
      <c r="I294" s="429"/>
      <c r="J294" s="6"/>
      <c r="K294" s="6"/>
      <c r="L294" s="6"/>
      <c r="M294" s="6"/>
      <c r="N294" s="6"/>
      <c r="O294" s="6"/>
      <c r="P294" s="6"/>
      <c r="Q294" s="6"/>
      <c r="R294" s="6"/>
      <c r="S294" s="6"/>
      <c r="T294" s="6"/>
      <c r="U294" s="6"/>
      <c r="V294" s="6"/>
      <c r="W294" s="6"/>
      <c r="X294" s="6"/>
      <c r="Y294" s="6"/>
      <c r="Z294" s="6"/>
      <c r="AA294" s="6"/>
      <c r="AB294" s="6"/>
      <c r="AC294" s="7"/>
    </row>
    <row r="295" spans="1:29" ht="12.75" customHeight="1" x14ac:dyDescent="0.25">
      <c r="A295" s="5"/>
      <c r="B295" s="6"/>
      <c r="C295" s="6"/>
      <c r="D295" s="6"/>
      <c r="E295" s="6"/>
      <c r="F295" s="595"/>
      <c r="G295" s="602"/>
      <c r="H295" s="608"/>
      <c r="I295" s="429"/>
      <c r="J295" s="6"/>
      <c r="K295" s="6"/>
      <c r="L295" s="6"/>
      <c r="M295" s="6"/>
      <c r="N295" s="6"/>
      <c r="O295" s="6"/>
      <c r="P295" s="6"/>
      <c r="Q295" s="6"/>
      <c r="R295" s="6"/>
      <c r="S295" s="6"/>
      <c r="T295" s="6"/>
      <c r="U295" s="6"/>
      <c r="V295" s="6"/>
      <c r="W295" s="6"/>
      <c r="X295" s="6"/>
      <c r="Y295" s="6"/>
      <c r="Z295" s="6"/>
      <c r="AA295" s="6"/>
      <c r="AB295" s="6"/>
      <c r="AC295" s="7"/>
    </row>
    <row r="296" spans="1:29" ht="12.75" customHeight="1" x14ac:dyDescent="0.25">
      <c r="A296" s="5"/>
      <c r="B296" s="6"/>
      <c r="C296" s="6"/>
      <c r="D296" s="6"/>
      <c r="E296" s="6"/>
      <c r="F296" s="595"/>
      <c r="G296" s="602"/>
      <c r="H296" s="608"/>
      <c r="I296" s="429"/>
      <c r="J296" s="6"/>
      <c r="K296" s="6"/>
      <c r="L296" s="6"/>
      <c r="M296" s="6"/>
      <c r="N296" s="6"/>
      <c r="O296" s="6"/>
      <c r="P296" s="6"/>
      <c r="Q296" s="6"/>
      <c r="R296" s="6"/>
      <c r="S296" s="6"/>
      <c r="T296" s="6"/>
      <c r="U296" s="6"/>
      <c r="V296" s="6"/>
      <c r="W296" s="6"/>
      <c r="X296" s="6"/>
      <c r="Y296" s="6"/>
      <c r="Z296" s="6"/>
      <c r="AA296" s="6"/>
      <c r="AB296" s="6"/>
      <c r="AC296" s="7"/>
    </row>
    <row r="297" spans="1:29" ht="12.75" customHeight="1" x14ac:dyDescent="0.25">
      <c r="A297" s="5"/>
      <c r="B297" s="6"/>
      <c r="C297" s="6"/>
      <c r="D297" s="6"/>
      <c r="E297" s="6"/>
      <c r="F297" s="595"/>
      <c r="G297" s="602"/>
      <c r="H297" s="608"/>
      <c r="I297" s="429"/>
      <c r="J297" s="6"/>
      <c r="K297" s="6"/>
      <c r="L297" s="6"/>
      <c r="M297" s="6"/>
      <c r="N297" s="6"/>
      <c r="O297" s="6"/>
      <c r="P297" s="6"/>
      <c r="Q297" s="6"/>
      <c r="R297" s="6"/>
      <c r="S297" s="6"/>
      <c r="T297" s="6"/>
      <c r="U297" s="6"/>
      <c r="V297" s="6"/>
      <c r="W297" s="6"/>
      <c r="X297" s="6"/>
      <c r="Y297" s="6"/>
      <c r="Z297" s="6"/>
      <c r="AA297" s="6"/>
      <c r="AB297" s="6"/>
      <c r="AC297" s="7"/>
    </row>
    <row r="298" spans="1:29" ht="12.75" customHeight="1" x14ac:dyDescent="0.25">
      <c r="A298" s="5"/>
      <c r="B298" s="6"/>
      <c r="C298" s="6"/>
      <c r="D298" s="6"/>
      <c r="E298" s="6"/>
      <c r="F298" s="595"/>
      <c r="G298" s="602"/>
      <c r="H298" s="608"/>
      <c r="I298" s="429"/>
      <c r="J298" s="6"/>
      <c r="K298" s="6"/>
      <c r="L298" s="6"/>
      <c r="M298" s="6"/>
      <c r="N298" s="6"/>
      <c r="O298" s="6"/>
      <c r="P298" s="6"/>
      <c r="Q298" s="6"/>
      <c r="R298" s="6"/>
      <c r="S298" s="6"/>
      <c r="T298" s="6"/>
      <c r="U298" s="6"/>
      <c r="V298" s="6"/>
      <c r="W298" s="6"/>
      <c r="X298" s="6"/>
      <c r="Y298" s="6"/>
      <c r="Z298" s="6"/>
      <c r="AA298" s="6"/>
      <c r="AB298" s="6"/>
      <c r="AC298" s="7"/>
    </row>
    <row r="299" spans="1:29" ht="12.75" customHeight="1" x14ac:dyDescent="0.25">
      <c r="A299" s="5"/>
      <c r="B299" s="6"/>
      <c r="C299" s="6"/>
      <c r="D299" s="6"/>
      <c r="E299" s="6"/>
      <c r="F299" s="595"/>
      <c r="G299" s="602"/>
      <c r="H299" s="608"/>
      <c r="I299" s="429"/>
      <c r="J299" s="6"/>
      <c r="K299" s="6"/>
      <c r="L299" s="6"/>
      <c r="M299" s="6"/>
      <c r="N299" s="6"/>
      <c r="O299" s="6"/>
      <c r="P299" s="6"/>
      <c r="Q299" s="6"/>
      <c r="R299" s="6"/>
      <c r="S299" s="6"/>
      <c r="T299" s="6"/>
      <c r="U299" s="6"/>
      <c r="V299" s="6"/>
      <c r="W299" s="6"/>
      <c r="X299" s="6"/>
      <c r="Y299" s="6"/>
      <c r="Z299" s="6"/>
      <c r="AA299" s="6"/>
      <c r="AB299" s="6"/>
      <c r="AC299" s="7"/>
    </row>
    <row r="300" spans="1:29" ht="12.75" customHeight="1" x14ac:dyDescent="0.25">
      <c r="A300" s="5"/>
      <c r="B300" s="6"/>
      <c r="C300" s="6"/>
      <c r="D300" s="6"/>
      <c r="E300" s="6"/>
      <c r="F300" s="595"/>
      <c r="G300" s="602"/>
      <c r="H300" s="608"/>
      <c r="I300" s="429"/>
      <c r="J300" s="6"/>
      <c r="K300" s="6"/>
      <c r="L300" s="6"/>
      <c r="M300" s="6"/>
      <c r="N300" s="6"/>
      <c r="O300" s="6"/>
      <c r="P300" s="6"/>
      <c r="Q300" s="6"/>
      <c r="R300" s="6"/>
      <c r="S300" s="6"/>
      <c r="T300" s="6"/>
      <c r="U300" s="6"/>
      <c r="V300" s="6"/>
      <c r="W300" s="6"/>
      <c r="X300" s="6"/>
      <c r="Y300" s="6"/>
      <c r="Z300" s="6"/>
      <c r="AA300" s="6"/>
      <c r="AB300" s="6"/>
      <c r="AC300" s="7"/>
    </row>
    <row r="301" spans="1:29" ht="12.75" customHeight="1" x14ac:dyDescent="0.25">
      <c r="A301" s="5"/>
      <c r="B301" s="6"/>
      <c r="C301" s="6"/>
      <c r="D301" s="6"/>
      <c r="E301" s="6"/>
      <c r="F301" s="595"/>
      <c r="G301" s="602"/>
      <c r="H301" s="608"/>
      <c r="I301" s="429"/>
      <c r="J301" s="6"/>
      <c r="K301" s="6"/>
      <c r="L301" s="6"/>
      <c r="M301" s="6"/>
      <c r="N301" s="6"/>
      <c r="O301" s="6"/>
      <c r="P301" s="6"/>
      <c r="Q301" s="6"/>
      <c r="R301" s="6"/>
      <c r="S301" s="6"/>
      <c r="T301" s="6"/>
      <c r="U301" s="6"/>
      <c r="V301" s="6"/>
      <c r="W301" s="6"/>
      <c r="X301" s="6"/>
      <c r="Y301" s="6"/>
      <c r="Z301" s="6"/>
      <c r="AA301" s="6"/>
      <c r="AB301" s="6"/>
      <c r="AC301" s="7"/>
    </row>
    <row r="302" spans="1:29" ht="12.75" customHeight="1" x14ac:dyDescent="0.25">
      <c r="A302" s="5"/>
      <c r="B302" s="6"/>
      <c r="C302" s="6"/>
      <c r="D302" s="6"/>
      <c r="E302" s="6"/>
      <c r="F302" s="595"/>
      <c r="G302" s="602"/>
      <c r="H302" s="608"/>
      <c r="I302" s="429"/>
      <c r="J302" s="6"/>
      <c r="K302" s="6"/>
      <c r="L302" s="6"/>
      <c r="M302" s="6"/>
      <c r="N302" s="6"/>
      <c r="O302" s="6"/>
      <c r="P302" s="6"/>
      <c r="Q302" s="6"/>
      <c r="R302" s="6"/>
      <c r="S302" s="6"/>
      <c r="T302" s="6"/>
      <c r="U302" s="6"/>
      <c r="V302" s="6"/>
      <c r="W302" s="6"/>
      <c r="X302" s="6"/>
      <c r="Y302" s="6"/>
      <c r="Z302" s="6"/>
      <c r="AA302" s="6"/>
      <c r="AB302" s="6"/>
      <c r="AC302" s="7"/>
    </row>
    <row r="303" spans="1:29" ht="12.75" customHeight="1" x14ac:dyDescent="0.25">
      <c r="A303" s="5"/>
      <c r="B303" s="6"/>
      <c r="C303" s="6"/>
      <c r="D303" s="6"/>
      <c r="E303" s="6"/>
      <c r="F303" s="595"/>
      <c r="G303" s="602"/>
      <c r="H303" s="608"/>
      <c r="I303" s="429"/>
      <c r="J303" s="6"/>
      <c r="K303" s="6"/>
      <c r="L303" s="6"/>
      <c r="M303" s="6"/>
      <c r="N303" s="6"/>
      <c r="O303" s="6"/>
      <c r="P303" s="6"/>
      <c r="Q303" s="6"/>
      <c r="R303" s="6"/>
      <c r="S303" s="6"/>
      <c r="T303" s="6"/>
      <c r="U303" s="6"/>
      <c r="V303" s="6"/>
      <c r="W303" s="6"/>
      <c r="X303" s="6"/>
      <c r="Y303" s="6"/>
      <c r="Z303" s="6"/>
      <c r="AA303" s="6"/>
      <c r="AB303" s="6"/>
      <c r="AC303" s="7"/>
    </row>
    <row r="304" spans="1:29" ht="12.75" customHeight="1" x14ac:dyDescent="0.25">
      <c r="A304" s="5"/>
      <c r="B304" s="6"/>
      <c r="C304" s="6"/>
      <c r="D304" s="6"/>
      <c r="E304" s="6"/>
      <c r="F304" s="595"/>
      <c r="G304" s="602"/>
      <c r="H304" s="608"/>
      <c r="I304" s="429"/>
      <c r="J304" s="6"/>
      <c r="K304" s="6"/>
      <c r="L304" s="6"/>
      <c r="M304" s="6"/>
      <c r="N304" s="6"/>
      <c r="O304" s="6"/>
      <c r="P304" s="6"/>
      <c r="Q304" s="6"/>
      <c r="R304" s="6"/>
      <c r="S304" s="6"/>
      <c r="T304" s="6"/>
      <c r="U304" s="6"/>
      <c r="V304" s="6"/>
      <c r="W304" s="6"/>
      <c r="X304" s="6"/>
      <c r="Y304" s="6"/>
      <c r="Z304" s="6"/>
      <c r="AA304" s="6"/>
      <c r="AB304" s="6"/>
      <c r="AC304" s="7"/>
    </row>
    <row r="305" spans="1:29" ht="12.75" customHeight="1" x14ac:dyDescent="0.25">
      <c r="A305" s="5"/>
      <c r="B305" s="6"/>
      <c r="C305" s="6"/>
      <c r="D305" s="6"/>
      <c r="E305" s="6"/>
      <c r="F305" s="595"/>
      <c r="G305" s="602"/>
      <c r="H305" s="608"/>
      <c r="I305" s="429"/>
      <c r="J305" s="6"/>
      <c r="K305" s="6"/>
      <c r="L305" s="6"/>
      <c r="M305" s="6"/>
      <c r="N305" s="6"/>
      <c r="O305" s="6"/>
      <c r="P305" s="6"/>
      <c r="Q305" s="6"/>
      <c r="R305" s="6"/>
      <c r="S305" s="6"/>
      <c r="T305" s="6"/>
      <c r="U305" s="6"/>
      <c r="V305" s="6"/>
      <c r="W305" s="6"/>
      <c r="X305" s="6"/>
      <c r="Y305" s="6"/>
      <c r="Z305" s="6"/>
      <c r="AA305" s="6"/>
      <c r="AB305" s="6"/>
      <c r="AC305" s="7"/>
    </row>
    <row r="306" spans="1:29" ht="12.75" customHeight="1" x14ac:dyDescent="0.25">
      <c r="A306" s="5"/>
      <c r="B306" s="6"/>
      <c r="C306" s="6"/>
      <c r="D306" s="6"/>
      <c r="E306" s="6"/>
      <c r="F306" s="595"/>
      <c r="G306" s="602"/>
      <c r="H306" s="608"/>
      <c r="I306" s="429"/>
      <c r="J306" s="6"/>
      <c r="K306" s="6"/>
      <c r="L306" s="6"/>
      <c r="M306" s="6"/>
      <c r="N306" s="6"/>
      <c r="O306" s="6"/>
      <c r="P306" s="6"/>
      <c r="Q306" s="6"/>
      <c r="R306" s="6"/>
      <c r="S306" s="6"/>
      <c r="T306" s="6"/>
      <c r="U306" s="6"/>
      <c r="V306" s="6"/>
      <c r="W306" s="6"/>
      <c r="X306" s="6"/>
      <c r="Y306" s="6"/>
      <c r="Z306" s="6"/>
      <c r="AA306" s="6"/>
      <c r="AB306" s="6"/>
      <c r="AC306" s="7"/>
    </row>
    <row r="307" spans="1:29" ht="12.75" customHeight="1" x14ac:dyDescent="0.25">
      <c r="A307" s="5"/>
      <c r="B307" s="6"/>
      <c r="C307" s="6"/>
      <c r="D307" s="6"/>
      <c r="E307" s="6"/>
      <c r="F307" s="595"/>
      <c r="G307" s="602"/>
      <c r="H307" s="608"/>
      <c r="I307" s="429"/>
      <c r="J307" s="6"/>
      <c r="K307" s="6"/>
      <c r="L307" s="6"/>
      <c r="M307" s="6"/>
      <c r="N307" s="6"/>
      <c r="O307" s="6"/>
      <c r="P307" s="6"/>
      <c r="Q307" s="6"/>
      <c r="R307" s="6"/>
      <c r="S307" s="6"/>
      <c r="T307" s="6"/>
      <c r="U307" s="6"/>
      <c r="V307" s="6"/>
      <c r="W307" s="6"/>
      <c r="X307" s="6"/>
      <c r="Y307" s="6"/>
      <c r="Z307" s="6"/>
      <c r="AA307" s="6"/>
      <c r="AB307" s="6"/>
      <c r="AC307" s="7"/>
    </row>
    <row r="308" spans="1:29" ht="12.75" customHeight="1" x14ac:dyDescent="0.25">
      <c r="A308" s="5"/>
      <c r="B308" s="6"/>
      <c r="C308" s="6"/>
      <c r="D308" s="6"/>
      <c r="E308" s="6"/>
      <c r="F308" s="595"/>
      <c r="G308" s="602"/>
      <c r="H308" s="608"/>
      <c r="I308" s="429"/>
      <c r="J308" s="6"/>
      <c r="K308" s="6"/>
      <c r="L308" s="6"/>
      <c r="M308" s="6"/>
      <c r="N308" s="6"/>
      <c r="O308" s="6"/>
      <c r="P308" s="6"/>
      <c r="Q308" s="6"/>
      <c r="R308" s="6"/>
      <c r="S308" s="6"/>
      <c r="T308" s="6"/>
      <c r="U308" s="6"/>
      <c r="V308" s="6"/>
      <c r="W308" s="6"/>
      <c r="X308" s="6"/>
      <c r="Y308" s="6"/>
      <c r="Z308" s="6"/>
      <c r="AA308" s="6"/>
      <c r="AB308" s="6"/>
      <c r="AC308" s="7"/>
    </row>
    <row r="309" spans="1:29" ht="12.75" customHeight="1" x14ac:dyDescent="0.25">
      <c r="A309" s="5"/>
      <c r="B309" s="6"/>
      <c r="C309" s="6"/>
      <c r="D309" s="6"/>
      <c r="E309" s="6"/>
      <c r="F309" s="595"/>
      <c r="G309" s="602"/>
      <c r="H309" s="608"/>
      <c r="I309" s="429"/>
      <c r="J309" s="6"/>
      <c r="K309" s="6"/>
      <c r="L309" s="6"/>
      <c r="M309" s="6"/>
      <c r="N309" s="6"/>
      <c r="O309" s="6"/>
      <c r="P309" s="6"/>
      <c r="Q309" s="6"/>
      <c r="R309" s="6"/>
      <c r="S309" s="6"/>
      <c r="T309" s="6"/>
      <c r="U309" s="6"/>
      <c r="V309" s="6"/>
      <c r="W309" s="6"/>
      <c r="X309" s="6"/>
      <c r="Y309" s="6"/>
      <c r="Z309" s="6"/>
      <c r="AA309" s="6"/>
      <c r="AB309" s="6"/>
      <c r="AC309" s="7"/>
    </row>
    <row r="310" spans="1:29" ht="12.75" customHeight="1" x14ac:dyDescent="0.25">
      <c r="A310" s="5"/>
      <c r="B310" s="6"/>
      <c r="C310" s="6"/>
      <c r="D310" s="6"/>
      <c r="E310" s="6"/>
      <c r="F310" s="595"/>
      <c r="G310" s="602"/>
      <c r="H310" s="608"/>
      <c r="I310" s="429"/>
      <c r="J310" s="6"/>
      <c r="K310" s="6"/>
      <c r="L310" s="6"/>
      <c r="M310" s="6"/>
      <c r="N310" s="6"/>
      <c r="O310" s="6"/>
      <c r="P310" s="6"/>
      <c r="Q310" s="6"/>
      <c r="R310" s="6"/>
      <c r="S310" s="6"/>
      <c r="T310" s="6"/>
      <c r="U310" s="6"/>
      <c r="V310" s="6"/>
      <c r="W310" s="6"/>
      <c r="X310" s="6"/>
      <c r="Y310" s="6"/>
      <c r="Z310" s="6"/>
      <c r="AA310" s="6"/>
      <c r="AB310" s="6"/>
      <c r="AC310" s="7"/>
    </row>
    <row r="311" spans="1:29" ht="12.75" customHeight="1" x14ac:dyDescent="0.25">
      <c r="A311" s="5"/>
      <c r="B311" s="6"/>
      <c r="C311" s="6"/>
      <c r="D311" s="6"/>
      <c r="E311" s="6"/>
      <c r="F311" s="595"/>
      <c r="G311" s="602"/>
      <c r="H311" s="608"/>
      <c r="I311" s="429"/>
      <c r="J311" s="6"/>
      <c r="K311" s="6"/>
      <c r="L311" s="6"/>
      <c r="M311" s="6"/>
      <c r="N311" s="6"/>
      <c r="O311" s="6"/>
      <c r="P311" s="6"/>
      <c r="Q311" s="6"/>
      <c r="R311" s="6"/>
      <c r="S311" s="6"/>
      <c r="T311" s="6"/>
      <c r="U311" s="6"/>
      <c r="V311" s="6"/>
      <c r="W311" s="6"/>
      <c r="X311" s="6"/>
      <c r="Y311" s="6"/>
      <c r="Z311" s="6"/>
      <c r="AA311" s="6"/>
      <c r="AB311" s="6"/>
      <c r="AC311" s="7"/>
    </row>
    <row r="312" spans="1:29" ht="12.75" customHeight="1" x14ac:dyDescent="0.25">
      <c r="A312" s="5"/>
      <c r="B312" s="6"/>
      <c r="C312" s="6"/>
      <c r="D312" s="6"/>
      <c r="E312" s="6"/>
      <c r="F312" s="595"/>
      <c r="G312" s="602"/>
      <c r="H312" s="608"/>
      <c r="I312" s="429"/>
      <c r="J312" s="6"/>
      <c r="K312" s="6"/>
      <c r="L312" s="6"/>
      <c r="M312" s="6"/>
      <c r="N312" s="6"/>
      <c r="O312" s="6"/>
      <c r="P312" s="6"/>
      <c r="Q312" s="6"/>
      <c r="R312" s="6"/>
      <c r="S312" s="6"/>
      <c r="T312" s="6"/>
      <c r="U312" s="6"/>
      <c r="V312" s="6"/>
      <c r="W312" s="6"/>
      <c r="X312" s="6"/>
      <c r="Y312" s="6"/>
      <c r="Z312" s="6"/>
      <c r="AA312" s="6"/>
      <c r="AB312" s="6"/>
      <c r="AC312" s="7"/>
    </row>
    <row r="313" spans="1:29" ht="12.75" customHeight="1" x14ac:dyDescent="0.25">
      <c r="A313" s="5"/>
      <c r="B313" s="6"/>
      <c r="C313" s="6"/>
      <c r="D313" s="6"/>
      <c r="E313" s="6"/>
      <c r="F313" s="595"/>
      <c r="G313" s="602"/>
      <c r="H313" s="608"/>
      <c r="I313" s="429"/>
      <c r="J313" s="6"/>
      <c r="K313" s="6"/>
      <c r="L313" s="6"/>
      <c r="M313" s="6"/>
      <c r="N313" s="6"/>
      <c r="O313" s="6"/>
      <c r="P313" s="6"/>
      <c r="Q313" s="6"/>
      <c r="R313" s="6"/>
      <c r="S313" s="6"/>
      <c r="T313" s="6"/>
      <c r="U313" s="6"/>
      <c r="V313" s="6"/>
      <c r="W313" s="6"/>
      <c r="X313" s="6"/>
      <c r="Y313" s="6"/>
      <c r="Z313" s="6"/>
      <c r="AA313" s="6"/>
      <c r="AB313" s="6"/>
      <c r="AC313" s="7"/>
    </row>
    <row r="314" spans="1:29" ht="12.75" customHeight="1" x14ac:dyDescent="0.25">
      <c r="A314" s="5"/>
      <c r="B314" s="6"/>
      <c r="C314" s="6"/>
      <c r="D314" s="6"/>
      <c r="E314" s="6"/>
      <c r="F314" s="595"/>
      <c r="G314" s="602"/>
      <c r="H314" s="608"/>
      <c r="I314" s="429"/>
      <c r="J314" s="6"/>
      <c r="K314" s="6"/>
      <c r="L314" s="6"/>
      <c r="M314" s="6"/>
      <c r="N314" s="6"/>
      <c r="O314" s="6"/>
      <c r="P314" s="6"/>
      <c r="Q314" s="6"/>
      <c r="R314" s="6"/>
      <c r="S314" s="6"/>
      <c r="T314" s="6"/>
      <c r="U314" s="6"/>
      <c r="V314" s="6"/>
      <c r="W314" s="6"/>
      <c r="X314" s="6"/>
      <c r="Y314" s="6"/>
      <c r="Z314" s="6"/>
      <c r="AA314" s="6"/>
      <c r="AB314" s="6"/>
      <c r="AC314" s="7"/>
    </row>
    <row r="315" spans="1:29" ht="12.75" customHeight="1" x14ac:dyDescent="0.25">
      <c r="A315" s="5"/>
      <c r="B315" s="6"/>
      <c r="C315" s="6"/>
      <c r="D315" s="6"/>
      <c r="E315" s="6"/>
      <c r="F315" s="595"/>
      <c r="G315" s="602"/>
      <c r="H315" s="608"/>
      <c r="I315" s="429"/>
      <c r="J315" s="6"/>
      <c r="K315" s="6"/>
      <c r="L315" s="6"/>
      <c r="M315" s="6"/>
      <c r="N315" s="6"/>
      <c r="O315" s="6"/>
      <c r="P315" s="6"/>
      <c r="Q315" s="6"/>
      <c r="R315" s="6"/>
      <c r="S315" s="6"/>
      <c r="T315" s="6"/>
      <c r="U315" s="6"/>
      <c r="V315" s="6"/>
      <c r="W315" s="6"/>
      <c r="X315" s="6"/>
      <c r="Y315" s="6"/>
      <c r="Z315" s="6"/>
      <c r="AA315" s="6"/>
      <c r="AB315" s="6"/>
      <c r="AC315" s="7"/>
    </row>
    <row r="316" spans="1:29" ht="12.75" customHeight="1" x14ac:dyDescent="0.25">
      <c r="A316" s="5"/>
      <c r="B316" s="6"/>
      <c r="C316" s="6"/>
      <c r="D316" s="6"/>
      <c r="E316" s="6"/>
      <c r="F316" s="595"/>
      <c r="G316" s="602"/>
      <c r="H316" s="608"/>
      <c r="I316" s="429"/>
      <c r="J316" s="6"/>
      <c r="K316" s="6"/>
      <c r="L316" s="6"/>
      <c r="M316" s="6"/>
      <c r="N316" s="6"/>
      <c r="O316" s="6"/>
      <c r="P316" s="6"/>
      <c r="Q316" s="6"/>
      <c r="R316" s="6"/>
      <c r="S316" s="6"/>
      <c r="T316" s="6"/>
      <c r="U316" s="6"/>
      <c r="V316" s="6"/>
      <c r="W316" s="6"/>
      <c r="X316" s="6"/>
      <c r="Y316" s="6"/>
      <c r="Z316" s="6"/>
      <c r="AA316" s="6"/>
      <c r="AB316" s="6"/>
      <c r="AC316" s="7"/>
    </row>
    <row r="317" spans="1:29" ht="12.75" customHeight="1" x14ac:dyDescent="0.25">
      <c r="A317" s="5"/>
      <c r="B317" s="6"/>
      <c r="C317" s="6"/>
      <c r="D317" s="6"/>
      <c r="E317" s="6"/>
      <c r="F317" s="595"/>
      <c r="G317" s="602"/>
      <c r="H317" s="608"/>
      <c r="I317" s="429"/>
      <c r="J317" s="6"/>
      <c r="K317" s="6"/>
      <c r="L317" s="6"/>
      <c r="M317" s="6"/>
      <c r="N317" s="6"/>
      <c r="O317" s="6"/>
      <c r="P317" s="6"/>
      <c r="Q317" s="6"/>
      <c r="R317" s="6"/>
      <c r="S317" s="6"/>
      <c r="T317" s="6"/>
      <c r="U317" s="6"/>
      <c r="V317" s="6"/>
      <c r="W317" s="6"/>
      <c r="X317" s="6"/>
      <c r="Y317" s="6"/>
      <c r="Z317" s="6"/>
      <c r="AA317" s="6"/>
      <c r="AB317" s="6"/>
      <c r="AC317" s="7"/>
    </row>
    <row r="318" spans="1:29" ht="12.75" customHeight="1" x14ac:dyDescent="0.25">
      <c r="A318" s="5"/>
      <c r="B318" s="6"/>
      <c r="C318" s="6"/>
      <c r="D318" s="6"/>
      <c r="E318" s="6"/>
      <c r="F318" s="595"/>
      <c r="G318" s="602"/>
      <c r="H318" s="608"/>
      <c r="I318" s="429"/>
      <c r="J318" s="6"/>
      <c r="K318" s="6"/>
      <c r="L318" s="6"/>
      <c r="M318" s="6"/>
      <c r="N318" s="6"/>
      <c r="O318" s="6"/>
      <c r="P318" s="6"/>
      <c r="Q318" s="6"/>
      <c r="R318" s="6"/>
      <c r="S318" s="6"/>
      <c r="T318" s="6"/>
      <c r="U318" s="6"/>
      <c r="V318" s="6"/>
      <c r="W318" s="6"/>
      <c r="X318" s="6"/>
      <c r="Y318" s="6"/>
      <c r="Z318" s="6"/>
      <c r="AA318" s="6"/>
      <c r="AB318" s="6"/>
      <c r="AC318" s="7"/>
    </row>
    <row r="319" spans="1:29" ht="12.75" customHeight="1" x14ac:dyDescent="0.25">
      <c r="A319" s="5"/>
      <c r="B319" s="6"/>
      <c r="C319" s="6"/>
      <c r="D319" s="6"/>
      <c r="E319" s="6"/>
      <c r="F319" s="595"/>
      <c r="G319" s="602"/>
      <c r="H319" s="608"/>
      <c r="I319" s="429"/>
      <c r="J319" s="6"/>
      <c r="K319" s="6"/>
      <c r="L319" s="6"/>
      <c r="M319" s="6"/>
      <c r="N319" s="6"/>
      <c r="O319" s="6"/>
      <c r="P319" s="6"/>
      <c r="Q319" s="6"/>
      <c r="R319" s="6"/>
      <c r="S319" s="6"/>
      <c r="T319" s="6"/>
      <c r="U319" s="6"/>
      <c r="V319" s="6"/>
      <c r="W319" s="6"/>
      <c r="X319" s="6"/>
      <c r="Y319" s="6"/>
      <c r="Z319" s="6"/>
      <c r="AA319" s="6"/>
      <c r="AB319" s="6"/>
      <c r="AC319" s="7"/>
    </row>
    <row r="320" spans="1:29" ht="12.75" customHeight="1" x14ac:dyDescent="0.25">
      <c r="A320" s="5"/>
      <c r="B320" s="6"/>
      <c r="C320" s="6"/>
      <c r="D320" s="6"/>
      <c r="E320" s="6"/>
      <c r="F320" s="595"/>
      <c r="G320" s="602"/>
      <c r="H320" s="608"/>
      <c r="I320" s="429"/>
      <c r="J320" s="6"/>
      <c r="K320" s="6"/>
      <c r="L320" s="6"/>
      <c r="M320" s="6"/>
      <c r="N320" s="6"/>
      <c r="O320" s="6"/>
      <c r="P320" s="6"/>
      <c r="Q320" s="6"/>
      <c r="R320" s="6"/>
      <c r="S320" s="6"/>
      <c r="T320" s="6"/>
      <c r="U320" s="6"/>
      <c r="V320" s="6"/>
      <c r="W320" s="6"/>
      <c r="X320" s="6"/>
      <c r="Y320" s="6"/>
      <c r="Z320" s="6"/>
      <c r="AA320" s="6"/>
      <c r="AB320" s="6"/>
      <c r="AC320" s="7"/>
    </row>
    <row r="321" spans="1:29" ht="12.75" customHeight="1" x14ac:dyDescent="0.25">
      <c r="A321" s="5"/>
      <c r="B321" s="6"/>
      <c r="C321" s="6"/>
      <c r="D321" s="6"/>
      <c r="E321" s="6"/>
      <c r="F321" s="595"/>
      <c r="G321" s="602"/>
      <c r="H321" s="608"/>
      <c r="I321" s="429"/>
      <c r="J321" s="6"/>
      <c r="K321" s="6"/>
      <c r="L321" s="6"/>
      <c r="M321" s="6"/>
      <c r="N321" s="6"/>
      <c r="O321" s="6"/>
      <c r="P321" s="6"/>
      <c r="Q321" s="6"/>
      <c r="R321" s="6"/>
      <c r="S321" s="6"/>
      <c r="T321" s="6"/>
      <c r="U321" s="6"/>
      <c r="V321" s="6"/>
      <c r="W321" s="6"/>
      <c r="X321" s="6"/>
      <c r="Y321" s="6"/>
      <c r="Z321" s="6"/>
      <c r="AA321" s="6"/>
      <c r="AB321" s="6"/>
      <c r="AC321" s="7"/>
    </row>
    <row r="322" spans="1:29" ht="12.75" customHeight="1" x14ac:dyDescent="0.25">
      <c r="A322" s="5"/>
      <c r="B322" s="6"/>
      <c r="C322" s="6"/>
      <c r="D322" s="6"/>
      <c r="E322" s="6"/>
      <c r="F322" s="595"/>
      <c r="G322" s="602"/>
      <c r="H322" s="608"/>
      <c r="I322" s="429"/>
      <c r="J322" s="6"/>
      <c r="K322" s="6"/>
      <c r="L322" s="6"/>
      <c r="M322" s="6"/>
      <c r="N322" s="6"/>
      <c r="O322" s="6"/>
      <c r="P322" s="6"/>
      <c r="Q322" s="6"/>
      <c r="R322" s="6"/>
      <c r="S322" s="6"/>
      <c r="T322" s="6"/>
      <c r="U322" s="6"/>
      <c r="V322" s="6"/>
      <c r="W322" s="6"/>
      <c r="X322" s="6"/>
      <c r="Y322" s="6"/>
      <c r="Z322" s="6"/>
      <c r="AA322" s="6"/>
      <c r="AB322" s="6"/>
      <c r="AC322" s="7"/>
    </row>
    <row r="323" spans="1:29" ht="12.75" customHeight="1" x14ac:dyDescent="0.25">
      <c r="A323" s="5"/>
      <c r="B323" s="6"/>
      <c r="C323" s="6"/>
      <c r="D323" s="6"/>
      <c r="E323" s="6"/>
      <c r="F323" s="595"/>
      <c r="G323" s="602"/>
      <c r="H323" s="608"/>
      <c r="I323" s="429"/>
      <c r="J323" s="6"/>
      <c r="K323" s="6"/>
      <c r="L323" s="6"/>
      <c r="M323" s="6"/>
      <c r="N323" s="6"/>
      <c r="O323" s="6"/>
      <c r="P323" s="6"/>
      <c r="Q323" s="6"/>
      <c r="R323" s="6"/>
      <c r="S323" s="6"/>
      <c r="T323" s="6"/>
      <c r="U323" s="6"/>
      <c r="V323" s="6"/>
      <c r="W323" s="6"/>
      <c r="X323" s="6"/>
      <c r="Y323" s="6"/>
      <c r="Z323" s="6"/>
      <c r="AA323" s="6"/>
      <c r="AB323" s="6"/>
      <c r="AC323" s="7"/>
    </row>
    <row r="324" spans="1:29" ht="12.75" customHeight="1" x14ac:dyDescent="0.25">
      <c r="A324" s="5"/>
      <c r="B324" s="6"/>
      <c r="C324" s="6"/>
      <c r="D324" s="6"/>
      <c r="E324" s="6"/>
      <c r="F324" s="595"/>
      <c r="G324" s="602"/>
      <c r="H324" s="608"/>
      <c r="I324" s="429"/>
      <c r="J324" s="6"/>
      <c r="K324" s="6"/>
      <c r="L324" s="6"/>
      <c r="M324" s="6"/>
      <c r="N324" s="6"/>
      <c r="O324" s="6"/>
      <c r="P324" s="6"/>
      <c r="Q324" s="6"/>
      <c r="R324" s="6"/>
      <c r="S324" s="6"/>
      <c r="T324" s="6"/>
      <c r="U324" s="6"/>
      <c r="V324" s="6"/>
      <c r="W324" s="6"/>
      <c r="X324" s="6"/>
      <c r="Y324" s="6"/>
      <c r="Z324" s="6"/>
      <c r="AA324" s="6"/>
      <c r="AB324" s="6"/>
      <c r="AC324" s="7"/>
    </row>
    <row r="325" spans="1:29" ht="12.75" customHeight="1" x14ac:dyDescent="0.25">
      <c r="A325" s="5"/>
      <c r="B325" s="6"/>
      <c r="C325" s="6"/>
      <c r="D325" s="6"/>
      <c r="E325" s="6"/>
      <c r="F325" s="595"/>
      <c r="G325" s="602"/>
      <c r="H325" s="608"/>
      <c r="I325" s="429"/>
      <c r="J325" s="6"/>
      <c r="K325" s="6"/>
      <c r="L325" s="6"/>
      <c r="M325" s="6"/>
      <c r="N325" s="6"/>
      <c r="O325" s="6"/>
      <c r="P325" s="6"/>
      <c r="Q325" s="6"/>
      <c r="R325" s="6"/>
      <c r="S325" s="6"/>
      <c r="T325" s="6"/>
      <c r="U325" s="6"/>
      <c r="V325" s="6"/>
      <c r="W325" s="6"/>
      <c r="X325" s="6"/>
      <c r="Y325" s="6"/>
      <c r="Z325" s="6"/>
      <c r="AA325" s="6"/>
      <c r="AB325" s="6"/>
      <c r="AC325" s="7"/>
    </row>
    <row r="326" spans="1:29" ht="12.75" customHeight="1" x14ac:dyDescent="0.25">
      <c r="A326" s="5"/>
      <c r="B326" s="6"/>
      <c r="C326" s="6"/>
      <c r="D326" s="6"/>
      <c r="E326" s="6"/>
      <c r="F326" s="595"/>
      <c r="G326" s="602"/>
      <c r="H326" s="608"/>
      <c r="I326" s="429"/>
      <c r="J326" s="6"/>
      <c r="K326" s="6"/>
      <c r="L326" s="6"/>
      <c r="M326" s="6"/>
      <c r="N326" s="6"/>
      <c r="O326" s="6"/>
      <c r="P326" s="6"/>
      <c r="Q326" s="6"/>
      <c r="R326" s="6"/>
      <c r="S326" s="6"/>
      <c r="T326" s="6"/>
      <c r="U326" s="6"/>
      <c r="V326" s="6"/>
      <c r="W326" s="6"/>
      <c r="X326" s="6"/>
      <c r="Y326" s="6"/>
      <c r="Z326" s="6"/>
      <c r="AA326" s="6"/>
      <c r="AB326" s="6"/>
      <c r="AC326" s="7"/>
    </row>
    <row r="327" spans="1:29" ht="12.75" customHeight="1" x14ac:dyDescent="0.25">
      <c r="A327" s="5"/>
      <c r="B327" s="6"/>
      <c r="C327" s="6"/>
      <c r="D327" s="6"/>
      <c r="E327" s="6"/>
      <c r="F327" s="595"/>
      <c r="G327" s="602"/>
      <c r="H327" s="608"/>
      <c r="I327" s="429"/>
      <c r="J327" s="6"/>
      <c r="K327" s="6"/>
      <c r="L327" s="6"/>
      <c r="M327" s="6"/>
      <c r="N327" s="6"/>
      <c r="O327" s="6"/>
      <c r="P327" s="6"/>
      <c r="Q327" s="6"/>
      <c r="R327" s="6"/>
      <c r="S327" s="6"/>
      <c r="T327" s="6"/>
      <c r="U327" s="6"/>
      <c r="V327" s="6"/>
      <c r="W327" s="6"/>
      <c r="X327" s="6"/>
      <c r="Y327" s="6"/>
      <c r="Z327" s="6"/>
      <c r="AA327" s="6"/>
      <c r="AB327" s="6"/>
      <c r="AC327" s="7"/>
    </row>
    <row r="328" spans="1:29" ht="12.75" customHeight="1" x14ac:dyDescent="0.25">
      <c r="A328" s="5"/>
      <c r="B328" s="6"/>
      <c r="C328" s="6"/>
      <c r="D328" s="6"/>
      <c r="E328" s="6"/>
      <c r="F328" s="595"/>
      <c r="G328" s="602"/>
      <c r="H328" s="608"/>
      <c r="I328" s="429"/>
      <c r="J328" s="6"/>
      <c r="K328" s="6"/>
      <c r="L328" s="6"/>
      <c r="M328" s="6"/>
      <c r="N328" s="6"/>
      <c r="O328" s="6"/>
      <c r="P328" s="6"/>
      <c r="Q328" s="6"/>
      <c r="R328" s="6"/>
      <c r="S328" s="6"/>
      <c r="T328" s="6"/>
      <c r="U328" s="6"/>
      <c r="V328" s="6"/>
      <c r="W328" s="6"/>
      <c r="X328" s="6"/>
      <c r="Y328" s="6"/>
      <c r="Z328" s="6"/>
      <c r="AA328" s="6"/>
      <c r="AB328" s="6"/>
      <c r="AC328" s="7"/>
    </row>
    <row r="329" spans="1:29" ht="12.75" customHeight="1" x14ac:dyDescent="0.25">
      <c r="A329" s="5"/>
      <c r="B329" s="6"/>
      <c r="C329" s="6"/>
      <c r="D329" s="6"/>
      <c r="E329" s="6"/>
      <c r="F329" s="595"/>
      <c r="G329" s="602"/>
      <c r="H329" s="608"/>
      <c r="I329" s="429"/>
      <c r="J329" s="6"/>
      <c r="K329" s="6"/>
      <c r="L329" s="6"/>
      <c r="M329" s="6"/>
      <c r="N329" s="6"/>
      <c r="O329" s="6"/>
      <c r="P329" s="6"/>
      <c r="Q329" s="6"/>
      <c r="R329" s="6"/>
      <c r="S329" s="6"/>
      <c r="T329" s="6"/>
      <c r="U329" s="6"/>
      <c r="V329" s="6"/>
      <c r="W329" s="6"/>
      <c r="X329" s="6"/>
      <c r="Y329" s="6"/>
      <c r="Z329" s="6"/>
      <c r="AA329" s="6"/>
      <c r="AB329" s="6"/>
      <c r="AC329" s="7"/>
    </row>
    <row r="330" spans="1:29" ht="12.75" customHeight="1" x14ac:dyDescent="0.25">
      <c r="A330" s="5"/>
      <c r="B330" s="6"/>
      <c r="C330" s="6"/>
      <c r="D330" s="6"/>
      <c r="E330" s="6"/>
      <c r="F330" s="595"/>
      <c r="G330" s="602"/>
      <c r="H330" s="608"/>
      <c r="I330" s="429"/>
      <c r="J330" s="6"/>
      <c r="K330" s="6"/>
      <c r="L330" s="6"/>
      <c r="M330" s="6"/>
      <c r="N330" s="6"/>
      <c r="O330" s="6"/>
      <c r="P330" s="6"/>
      <c r="Q330" s="6"/>
      <c r="R330" s="6"/>
      <c r="S330" s="6"/>
      <c r="T330" s="6"/>
      <c r="U330" s="6"/>
      <c r="V330" s="6"/>
      <c r="W330" s="6"/>
      <c r="X330" s="6"/>
      <c r="Y330" s="6"/>
      <c r="Z330" s="6"/>
      <c r="AA330" s="6"/>
      <c r="AB330" s="6"/>
      <c r="AC330" s="7"/>
    </row>
    <row r="331" spans="1:29" ht="12.75" customHeight="1" x14ac:dyDescent="0.25">
      <c r="A331" s="5"/>
      <c r="B331" s="6"/>
      <c r="C331" s="6"/>
      <c r="D331" s="6"/>
      <c r="E331" s="6"/>
      <c r="F331" s="595"/>
      <c r="G331" s="602"/>
      <c r="H331" s="608"/>
      <c r="I331" s="429"/>
      <c r="J331" s="6"/>
      <c r="K331" s="6"/>
      <c r="L331" s="6"/>
      <c r="M331" s="6"/>
      <c r="N331" s="6"/>
      <c r="O331" s="6"/>
      <c r="P331" s="6"/>
      <c r="Q331" s="6"/>
      <c r="R331" s="6"/>
      <c r="S331" s="6"/>
      <c r="T331" s="6"/>
      <c r="U331" s="6"/>
      <c r="V331" s="6"/>
      <c r="W331" s="6"/>
      <c r="X331" s="6"/>
      <c r="Y331" s="6"/>
      <c r="Z331" s="6"/>
      <c r="AA331" s="6"/>
      <c r="AB331" s="6"/>
      <c r="AC331" s="7"/>
    </row>
    <row r="332" spans="1:29" ht="12.75" customHeight="1" x14ac:dyDescent="0.25">
      <c r="A332" s="5"/>
      <c r="B332" s="6"/>
      <c r="C332" s="6"/>
      <c r="D332" s="6"/>
      <c r="E332" s="6"/>
      <c r="F332" s="595"/>
      <c r="G332" s="602"/>
      <c r="H332" s="608"/>
      <c r="I332" s="429"/>
      <c r="J332" s="6"/>
      <c r="K332" s="6"/>
      <c r="L332" s="6"/>
      <c r="M332" s="6"/>
      <c r="N332" s="6"/>
      <c r="O332" s="6"/>
      <c r="P332" s="6"/>
      <c r="Q332" s="6"/>
      <c r="R332" s="6"/>
      <c r="S332" s="6"/>
      <c r="T332" s="6"/>
      <c r="U332" s="6"/>
      <c r="V332" s="6"/>
      <c r="W332" s="6"/>
      <c r="X332" s="6"/>
      <c r="Y332" s="6"/>
      <c r="Z332" s="6"/>
      <c r="AA332" s="6"/>
      <c r="AB332" s="6"/>
      <c r="AC332" s="7"/>
    </row>
    <row r="333" spans="1:29" ht="12.75" customHeight="1" x14ac:dyDescent="0.25">
      <c r="A333" s="5"/>
      <c r="B333" s="6"/>
      <c r="C333" s="6"/>
      <c r="D333" s="6"/>
      <c r="E333" s="6"/>
      <c r="F333" s="595"/>
      <c r="G333" s="602"/>
      <c r="H333" s="608"/>
      <c r="I333" s="429"/>
      <c r="J333" s="6"/>
      <c r="K333" s="6"/>
      <c r="L333" s="6"/>
      <c r="M333" s="6"/>
      <c r="N333" s="6"/>
      <c r="O333" s="6"/>
      <c r="P333" s="6"/>
      <c r="Q333" s="6"/>
      <c r="R333" s="6"/>
      <c r="S333" s="6"/>
      <c r="T333" s="6"/>
      <c r="U333" s="6"/>
      <c r="V333" s="6"/>
      <c r="W333" s="6"/>
      <c r="X333" s="6"/>
      <c r="Y333" s="6"/>
      <c r="Z333" s="6"/>
      <c r="AA333" s="6"/>
      <c r="AB333" s="6"/>
      <c r="AC333" s="7"/>
    </row>
    <row r="334" spans="1:29" ht="12.75" customHeight="1" x14ac:dyDescent="0.25">
      <c r="A334" s="5"/>
      <c r="B334" s="6"/>
      <c r="C334" s="6"/>
      <c r="D334" s="6"/>
      <c r="E334" s="6"/>
      <c r="F334" s="595"/>
      <c r="G334" s="602"/>
      <c r="H334" s="608"/>
      <c r="I334" s="429"/>
      <c r="J334" s="6"/>
      <c r="K334" s="6"/>
      <c r="L334" s="6"/>
      <c r="M334" s="6"/>
      <c r="N334" s="6"/>
      <c r="O334" s="6"/>
      <c r="P334" s="6"/>
      <c r="Q334" s="6"/>
      <c r="R334" s="6"/>
      <c r="S334" s="6"/>
      <c r="T334" s="6"/>
      <c r="U334" s="6"/>
      <c r="V334" s="6"/>
      <c r="W334" s="6"/>
      <c r="X334" s="6"/>
      <c r="Y334" s="6"/>
      <c r="Z334" s="6"/>
      <c r="AA334" s="6"/>
      <c r="AB334" s="6"/>
      <c r="AC334" s="7"/>
    </row>
    <row r="335" spans="1:29" ht="12.75" customHeight="1" x14ac:dyDescent="0.25">
      <c r="A335" s="5"/>
      <c r="B335" s="6"/>
      <c r="C335" s="6"/>
      <c r="D335" s="6"/>
      <c r="E335" s="6"/>
      <c r="F335" s="595"/>
      <c r="G335" s="602"/>
      <c r="H335" s="608"/>
      <c r="I335" s="429"/>
      <c r="J335" s="6"/>
      <c r="K335" s="6"/>
      <c r="L335" s="6"/>
      <c r="M335" s="6"/>
      <c r="N335" s="6"/>
      <c r="O335" s="6"/>
      <c r="P335" s="6"/>
      <c r="Q335" s="6"/>
      <c r="R335" s="6"/>
      <c r="S335" s="6"/>
      <c r="T335" s="6"/>
      <c r="U335" s="6"/>
      <c r="V335" s="6"/>
      <c r="W335" s="6"/>
      <c r="X335" s="6"/>
      <c r="Y335" s="6"/>
      <c r="Z335" s="6"/>
      <c r="AA335" s="6"/>
      <c r="AB335" s="6"/>
      <c r="AC335" s="7"/>
    </row>
    <row r="336" spans="1:29" ht="12.75" customHeight="1" x14ac:dyDescent="0.25">
      <c r="A336" s="5"/>
      <c r="B336" s="6"/>
      <c r="C336" s="6"/>
      <c r="D336" s="6"/>
      <c r="E336" s="6"/>
      <c r="F336" s="595"/>
      <c r="G336" s="602"/>
      <c r="H336" s="608"/>
      <c r="I336" s="429"/>
      <c r="J336" s="6"/>
      <c r="K336" s="6"/>
      <c r="L336" s="6"/>
      <c r="M336" s="6"/>
      <c r="N336" s="6"/>
      <c r="O336" s="6"/>
      <c r="P336" s="6"/>
      <c r="Q336" s="6"/>
      <c r="R336" s="6"/>
      <c r="S336" s="6"/>
      <c r="T336" s="6"/>
      <c r="U336" s="6"/>
      <c r="V336" s="6"/>
      <c r="W336" s="6"/>
      <c r="X336" s="6"/>
      <c r="Y336" s="6"/>
      <c r="Z336" s="6"/>
      <c r="AA336" s="6"/>
      <c r="AB336" s="6"/>
      <c r="AC336" s="7"/>
    </row>
    <row r="337" spans="1:29" ht="12.75" customHeight="1" x14ac:dyDescent="0.25">
      <c r="A337" s="5"/>
      <c r="B337" s="6"/>
      <c r="C337" s="6"/>
      <c r="D337" s="6"/>
      <c r="E337" s="6"/>
      <c r="F337" s="595"/>
      <c r="G337" s="602"/>
      <c r="H337" s="608"/>
      <c r="I337" s="429"/>
      <c r="J337" s="6"/>
      <c r="K337" s="6"/>
      <c r="L337" s="6"/>
      <c r="M337" s="6"/>
      <c r="N337" s="6"/>
      <c r="O337" s="6"/>
      <c r="P337" s="6"/>
      <c r="Q337" s="6"/>
      <c r="R337" s="6"/>
      <c r="S337" s="6"/>
      <c r="T337" s="6"/>
      <c r="U337" s="6"/>
      <c r="V337" s="6"/>
      <c r="W337" s="6"/>
      <c r="X337" s="6"/>
      <c r="Y337" s="6"/>
      <c r="Z337" s="6"/>
      <c r="AA337" s="6"/>
      <c r="AB337" s="6"/>
      <c r="AC337" s="7"/>
    </row>
    <row r="338" spans="1:29" ht="12.75" customHeight="1" x14ac:dyDescent="0.25">
      <c r="A338" s="5"/>
      <c r="B338" s="6"/>
      <c r="C338" s="6"/>
      <c r="D338" s="6"/>
      <c r="E338" s="6"/>
      <c r="F338" s="595"/>
      <c r="G338" s="602"/>
      <c r="H338" s="608"/>
      <c r="I338" s="429"/>
      <c r="J338" s="6"/>
      <c r="K338" s="6"/>
      <c r="L338" s="6"/>
      <c r="M338" s="6"/>
      <c r="N338" s="6"/>
      <c r="O338" s="6"/>
      <c r="P338" s="6"/>
      <c r="Q338" s="6"/>
      <c r="R338" s="6"/>
      <c r="S338" s="6"/>
      <c r="T338" s="6"/>
      <c r="U338" s="6"/>
      <c r="V338" s="6"/>
      <c r="W338" s="6"/>
      <c r="X338" s="6"/>
      <c r="Y338" s="6"/>
      <c r="Z338" s="6"/>
      <c r="AA338" s="6"/>
      <c r="AB338" s="6"/>
      <c r="AC338" s="7"/>
    </row>
    <row r="339" spans="1:29" ht="12.75" customHeight="1" x14ac:dyDescent="0.25">
      <c r="A339" s="5"/>
      <c r="B339" s="6"/>
      <c r="C339" s="6"/>
      <c r="D339" s="6"/>
      <c r="E339" s="6"/>
      <c r="F339" s="595"/>
      <c r="G339" s="602"/>
      <c r="H339" s="608"/>
      <c r="I339" s="429"/>
      <c r="J339" s="6"/>
      <c r="K339" s="6"/>
      <c r="L339" s="6"/>
      <c r="M339" s="6"/>
      <c r="N339" s="6"/>
      <c r="O339" s="6"/>
      <c r="P339" s="6"/>
      <c r="Q339" s="6"/>
      <c r="R339" s="6"/>
      <c r="S339" s="6"/>
      <c r="T339" s="6"/>
      <c r="U339" s="6"/>
      <c r="V339" s="6"/>
      <c r="W339" s="6"/>
      <c r="X339" s="6"/>
      <c r="Y339" s="6"/>
      <c r="Z339" s="6"/>
      <c r="AA339" s="6"/>
      <c r="AB339" s="6"/>
      <c r="AC339" s="7"/>
    </row>
    <row r="340" spans="1:29" ht="12.75" customHeight="1" x14ac:dyDescent="0.25">
      <c r="A340" s="5"/>
      <c r="B340" s="6"/>
      <c r="C340" s="6"/>
      <c r="D340" s="6"/>
      <c r="E340" s="6"/>
      <c r="F340" s="595"/>
      <c r="G340" s="602"/>
      <c r="H340" s="608"/>
      <c r="I340" s="429"/>
      <c r="J340" s="6"/>
      <c r="K340" s="6"/>
      <c r="L340" s="6"/>
      <c r="M340" s="6"/>
      <c r="N340" s="6"/>
      <c r="O340" s="6"/>
      <c r="P340" s="6"/>
      <c r="Q340" s="6"/>
      <c r="R340" s="6"/>
      <c r="S340" s="6"/>
      <c r="T340" s="6"/>
      <c r="U340" s="6"/>
      <c r="V340" s="6"/>
      <c r="W340" s="6"/>
      <c r="X340" s="6"/>
      <c r="Y340" s="6"/>
      <c r="Z340" s="6"/>
      <c r="AA340" s="6"/>
      <c r="AB340" s="6"/>
      <c r="AC340" s="7"/>
    </row>
    <row r="341" spans="1:29" ht="12.75" customHeight="1" x14ac:dyDescent="0.25">
      <c r="A341" s="5"/>
      <c r="B341" s="6"/>
      <c r="C341" s="6"/>
      <c r="D341" s="6"/>
      <c r="E341" s="6"/>
      <c r="F341" s="595"/>
      <c r="G341" s="602"/>
      <c r="H341" s="608"/>
      <c r="I341" s="429"/>
      <c r="J341" s="6"/>
      <c r="K341" s="6"/>
      <c r="L341" s="6"/>
      <c r="M341" s="6"/>
      <c r="N341" s="6"/>
      <c r="O341" s="6"/>
      <c r="P341" s="6"/>
      <c r="Q341" s="6"/>
      <c r="R341" s="6"/>
      <c r="S341" s="6"/>
      <c r="T341" s="6"/>
      <c r="U341" s="6"/>
      <c r="V341" s="6"/>
      <c r="W341" s="6"/>
      <c r="X341" s="6"/>
      <c r="Y341" s="6"/>
      <c r="Z341" s="6"/>
      <c r="AA341" s="6"/>
      <c r="AB341" s="6"/>
      <c r="AC341" s="7"/>
    </row>
    <row r="342" spans="1:29" ht="12.75" customHeight="1" x14ac:dyDescent="0.25">
      <c r="A342" s="5"/>
      <c r="B342" s="6"/>
      <c r="C342" s="6"/>
      <c r="D342" s="6"/>
      <c r="E342" s="6"/>
      <c r="F342" s="595"/>
      <c r="G342" s="602"/>
      <c r="H342" s="608"/>
      <c r="I342" s="429"/>
      <c r="J342" s="6"/>
      <c r="K342" s="6"/>
      <c r="L342" s="6"/>
      <c r="M342" s="6"/>
      <c r="N342" s="6"/>
      <c r="O342" s="6"/>
      <c r="P342" s="6"/>
      <c r="Q342" s="6"/>
      <c r="R342" s="6"/>
      <c r="S342" s="6"/>
      <c r="T342" s="6"/>
      <c r="U342" s="6"/>
      <c r="V342" s="6"/>
      <c r="W342" s="6"/>
      <c r="X342" s="6"/>
      <c r="Y342" s="6"/>
      <c r="Z342" s="6"/>
      <c r="AA342" s="6"/>
      <c r="AB342" s="6"/>
      <c r="AC342" s="7"/>
    </row>
    <row r="343" spans="1:29" ht="12.75" customHeight="1" x14ac:dyDescent="0.25">
      <c r="A343" s="5"/>
      <c r="B343" s="6"/>
      <c r="C343" s="6"/>
      <c r="D343" s="6"/>
      <c r="E343" s="6"/>
      <c r="F343" s="595"/>
      <c r="G343" s="602"/>
      <c r="H343" s="608"/>
      <c r="I343" s="429"/>
      <c r="J343" s="6"/>
      <c r="K343" s="6"/>
      <c r="L343" s="6"/>
      <c r="M343" s="6"/>
      <c r="N343" s="6"/>
      <c r="O343" s="6"/>
      <c r="P343" s="6"/>
      <c r="Q343" s="6"/>
      <c r="R343" s="6"/>
      <c r="S343" s="6"/>
      <c r="T343" s="6"/>
      <c r="U343" s="6"/>
      <c r="V343" s="6"/>
      <c r="W343" s="6"/>
      <c r="X343" s="6"/>
      <c r="Y343" s="6"/>
      <c r="Z343" s="6"/>
      <c r="AA343" s="6"/>
      <c r="AB343" s="6"/>
      <c r="AC343" s="7"/>
    </row>
    <row r="344" spans="1:29" ht="12.75" customHeight="1" x14ac:dyDescent="0.25">
      <c r="A344" s="5"/>
      <c r="B344" s="6"/>
      <c r="C344" s="6"/>
      <c r="D344" s="6"/>
      <c r="E344" s="6"/>
      <c r="F344" s="595"/>
      <c r="G344" s="602"/>
      <c r="H344" s="608"/>
      <c r="I344" s="429"/>
      <c r="J344" s="6"/>
      <c r="K344" s="6"/>
      <c r="L344" s="6"/>
      <c r="M344" s="6"/>
      <c r="N344" s="6"/>
      <c r="O344" s="6"/>
      <c r="P344" s="6"/>
      <c r="Q344" s="6"/>
      <c r="R344" s="6"/>
      <c r="S344" s="6"/>
      <c r="T344" s="6"/>
      <c r="U344" s="6"/>
      <c r="V344" s="6"/>
      <c r="W344" s="6"/>
      <c r="X344" s="6"/>
      <c r="Y344" s="6"/>
      <c r="Z344" s="6"/>
      <c r="AA344" s="6"/>
      <c r="AB344" s="6"/>
      <c r="AC344" s="7"/>
    </row>
    <row r="345" spans="1:29" ht="12.75" customHeight="1" x14ac:dyDescent="0.25">
      <c r="A345" s="5"/>
      <c r="B345" s="6"/>
      <c r="C345" s="6"/>
      <c r="D345" s="6"/>
      <c r="E345" s="6"/>
      <c r="F345" s="595"/>
      <c r="G345" s="602"/>
      <c r="H345" s="608"/>
      <c r="I345" s="429"/>
      <c r="J345" s="6"/>
      <c r="K345" s="6"/>
      <c r="L345" s="6"/>
      <c r="M345" s="6"/>
      <c r="N345" s="6"/>
      <c r="O345" s="6"/>
      <c r="P345" s="6"/>
      <c r="Q345" s="6"/>
      <c r="R345" s="6"/>
      <c r="S345" s="6"/>
      <c r="T345" s="6"/>
      <c r="U345" s="6"/>
      <c r="V345" s="6"/>
      <c r="W345" s="6"/>
      <c r="X345" s="6"/>
      <c r="Y345" s="6"/>
      <c r="Z345" s="6"/>
      <c r="AA345" s="6"/>
      <c r="AB345" s="6"/>
      <c r="AC345" s="7"/>
    </row>
    <row r="346" spans="1:29" ht="12.75" customHeight="1" x14ac:dyDescent="0.25">
      <c r="A346" s="5"/>
      <c r="B346" s="6"/>
      <c r="C346" s="6"/>
      <c r="D346" s="6"/>
      <c r="E346" s="6"/>
      <c r="F346" s="595"/>
      <c r="G346" s="602"/>
      <c r="H346" s="608"/>
      <c r="I346" s="429"/>
      <c r="J346" s="6"/>
      <c r="K346" s="6"/>
      <c r="L346" s="6"/>
      <c r="M346" s="6"/>
      <c r="N346" s="6"/>
      <c r="O346" s="6"/>
      <c r="P346" s="6"/>
      <c r="Q346" s="6"/>
      <c r="R346" s="6"/>
      <c r="S346" s="6"/>
      <c r="T346" s="6"/>
      <c r="U346" s="6"/>
      <c r="V346" s="6"/>
      <c r="W346" s="6"/>
      <c r="X346" s="6"/>
      <c r="Y346" s="6"/>
      <c r="Z346" s="6"/>
      <c r="AA346" s="6"/>
      <c r="AB346" s="6"/>
      <c r="AC346" s="7"/>
    </row>
    <row r="347" spans="1:29" ht="12.75" customHeight="1" x14ac:dyDescent="0.25">
      <c r="A347" s="5"/>
      <c r="B347" s="6"/>
      <c r="C347" s="6"/>
      <c r="D347" s="6"/>
      <c r="E347" s="6"/>
      <c r="F347" s="595"/>
      <c r="G347" s="602"/>
      <c r="H347" s="608"/>
      <c r="I347" s="429"/>
      <c r="J347" s="6"/>
      <c r="K347" s="6"/>
      <c r="L347" s="6"/>
      <c r="M347" s="6"/>
      <c r="N347" s="6"/>
      <c r="O347" s="6"/>
      <c r="P347" s="6"/>
      <c r="Q347" s="6"/>
      <c r="R347" s="6"/>
      <c r="S347" s="6"/>
      <c r="T347" s="6"/>
      <c r="U347" s="6"/>
      <c r="V347" s="6"/>
      <c r="W347" s="6"/>
      <c r="X347" s="6"/>
      <c r="Y347" s="6"/>
      <c r="Z347" s="6"/>
      <c r="AA347" s="6"/>
      <c r="AB347" s="6"/>
      <c r="AC347" s="7"/>
    </row>
    <row r="348" spans="1:29" ht="12.75" customHeight="1" x14ac:dyDescent="0.25">
      <c r="A348" s="5"/>
      <c r="B348" s="6"/>
      <c r="C348" s="6"/>
      <c r="D348" s="6"/>
      <c r="E348" s="6"/>
      <c r="F348" s="595"/>
      <c r="G348" s="602"/>
      <c r="H348" s="608"/>
      <c r="I348" s="429"/>
      <c r="J348" s="6"/>
      <c r="K348" s="6"/>
      <c r="L348" s="6"/>
      <c r="M348" s="6"/>
      <c r="N348" s="6"/>
      <c r="O348" s="6"/>
      <c r="P348" s="6"/>
      <c r="Q348" s="6"/>
      <c r="R348" s="6"/>
      <c r="S348" s="6"/>
      <c r="T348" s="6"/>
      <c r="U348" s="6"/>
      <c r="V348" s="6"/>
      <c r="W348" s="6"/>
      <c r="X348" s="6"/>
      <c r="Y348" s="6"/>
      <c r="Z348" s="6"/>
      <c r="AA348" s="6"/>
      <c r="AB348" s="6"/>
      <c r="AC348" s="7"/>
    </row>
    <row r="349" spans="1:29" ht="12.75" customHeight="1" x14ac:dyDescent="0.25">
      <c r="A349" s="5"/>
      <c r="B349" s="6"/>
      <c r="C349" s="6"/>
      <c r="D349" s="6"/>
      <c r="E349" s="6"/>
      <c r="F349" s="595"/>
      <c r="G349" s="602"/>
      <c r="H349" s="608"/>
      <c r="I349" s="429"/>
      <c r="J349" s="6"/>
      <c r="K349" s="6"/>
      <c r="L349" s="6"/>
      <c r="M349" s="6"/>
      <c r="N349" s="6"/>
      <c r="O349" s="6"/>
      <c r="P349" s="6"/>
      <c r="Q349" s="6"/>
      <c r="R349" s="6"/>
      <c r="S349" s="6"/>
      <c r="T349" s="6"/>
      <c r="U349" s="6"/>
      <c r="V349" s="6"/>
      <c r="W349" s="6"/>
      <c r="X349" s="6"/>
      <c r="Y349" s="6"/>
      <c r="Z349" s="6"/>
      <c r="AA349" s="6"/>
      <c r="AB349" s="6"/>
      <c r="AC349" s="7"/>
    </row>
    <row r="350" spans="1:29" ht="12.75" customHeight="1" x14ac:dyDescent="0.25">
      <c r="A350" s="5"/>
      <c r="B350" s="6"/>
      <c r="C350" s="6"/>
      <c r="D350" s="6"/>
      <c r="E350" s="6"/>
      <c r="F350" s="595"/>
      <c r="G350" s="602"/>
      <c r="H350" s="608"/>
      <c r="I350" s="429"/>
      <c r="J350" s="6"/>
      <c r="K350" s="6"/>
      <c r="L350" s="6"/>
      <c r="M350" s="6"/>
      <c r="N350" s="6"/>
      <c r="O350" s="6"/>
      <c r="P350" s="6"/>
      <c r="Q350" s="6"/>
      <c r="R350" s="6"/>
      <c r="S350" s="6"/>
      <c r="T350" s="6"/>
      <c r="U350" s="6"/>
      <c r="V350" s="6"/>
      <c r="W350" s="6"/>
      <c r="X350" s="6"/>
      <c r="Y350" s="6"/>
      <c r="Z350" s="6"/>
      <c r="AA350" s="6"/>
      <c r="AB350" s="6"/>
      <c r="AC350" s="7"/>
    </row>
    <row r="351" spans="1:29" ht="12.75" customHeight="1" x14ac:dyDescent="0.25">
      <c r="A351" s="5"/>
      <c r="B351" s="6"/>
      <c r="C351" s="6"/>
      <c r="D351" s="6"/>
      <c r="E351" s="6"/>
      <c r="F351" s="595"/>
      <c r="G351" s="602"/>
      <c r="H351" s="608"/>
      <c r="I351" s="429"/>
      <c r="J351" s="6"/>
      <c r="K351" s="6"/>
      <c r="L351" s="6"/>
      <c r="M351" s="6"/>
      <c r="N351" s="6"/>
      <c r="O351" s="6"/>
      <c r="P351" s="6"/>
      <c r="Q351" s="6"/>
      <c r="R351" s="6"/>
      <c r="S351" s="6"/>
      <c r="T351" s="6"/>
      <c r="U351" s="6"/>
      <c r="V351" s="6"/>
      <c r="W351" s="6"/>
      <c r="X351" s="6"/>
      <c r="Y351" s="6"/>
      <c r="Z351" s="6"/>
      <c r="AA351" s="6"/>
      <c r="AB351" s="6"/>
      <c r="AC351" s="7"/>
    </row>
    <row r="352" spans="1:29" ht="12.75" customHeight="1" x14ac:dyDescent="0.25">
      <c r="A352" s="5"/>
      <c r="B352" s="6"/>
      <c r="C352" s="6"/>
      <c r="D352" s="6"/>
      <c r="E352" s="6"/>
      <c r="F352" s="595"/>
      <c r="G352" s="602"/>
      <c r="H352" s="608"/>
      <c r="I352" s="429"/>
      <c r="J352" s="6"/>
      <c r="K352" s="6"/>
      <c r="L352" s="6"/>
      <c r="M352" s="6"/>
      <c r="N352" s="6"/>
      <c r="O352" s="6"/>
      <c r="P352" s="6"/>
      <c r="Q352" s="6"/>
      <c r="R352" s="6"/>
      <c r="S352" s="6"/>
      <c r="T352" s="6"/>
      <c r="U352" s="6"/>
      <c r="V352" s="6"/>
      <c r="W352" s="6"/>
      <c r="X352" s="6"/>
      <c r="Y352" s="6"/>
      <c r="Z352" s="6"/>
      <c r="AA352" s="6"/>
      <c r="AB352" s="6"/>
      <c r="AC352" s="7"/>
    </row>
    <row r="353" spans="1:29" ht="12.75" customHeight="1" x14ac:dyDescent="0.25">
      <c r="A353" s="5"/>
      <c r="B353" s="6"/>
      <c r="C353" s="6"/>
      <c r="D353" s="6"/>
      <c r="E353" s="6"/>
      <c r="F353" s="595"/>
      <c r="G353" s="602"/>
      <c r="H353" s="608"/>
      <c r="I353" s="429"/>
      <c r="J353" s="6"/>
      <c r="K353" s="6"/>
      <c r="L353" s="6"/>
      <c r="M353" s="6"/>
      <c r="N353" s="6"/>
      <c r="O353" s="6"/>
      <c r="P353" s="6"/>
      <c r="Q353" s="6"/>
      <c r="R353" s="6"/>
      <c r="S353" s="6"/>
      <c r="T353" s="6"/>
      <c r="U353" s="6"/>
      <c r="V353" s="6"/>
      <c r="W353" s="6"/>
      <c r="X353" s="6"/>
      <c r="Y353" s="6"/>
      <c r="Z353" s="6"/>
      <c r="AA353" s="6"/>
      <c r="AB353" s="6"/>
      <c r="AC353" s="7"/>
    </row>
    <row r="354" spans="1:29" ht="12.75" customHeight="1" x14ac:dyDescent="0.25">
      <c r="A354" s="5"/>
      <c r="B354" s="6"/>
      <c r="C354" s="6"/>
      <c r="D354" s="6"/>
      <c r="E354" s="6"/>
      <c r="F354" s="595"/>
      <c r="G354" s="602"/>
      <c r="H354" s="608"/>
      <c r="I354" s="429"/>
      <c r="J354" s="6"/>
      <c r="K354" s="6"/>
      <c r="L354" s="6"/>
      <c r="M354" s="6"/>
      <c r="N354" s="6"/>
      <c r="O354" s="6"/>
      <c r="P354" s="6"/>
      <c r="Q354" s="6"/>
      <c r="R354" s="6"/>
      <c r="S354" s="6"/>
      <c r="T354" s="6"/>
      <c r="U354" s="6"/>
      <c r="V354" s="6"/>
      <c r="W354" s="6"/>
      <c r="X354" s="6"/>
      <c r="Y354" s="6"/>
      <c r="Z354" s="6"/>
      <c r="AA354" s="6"/>
      <c r="AB354" s="6"/>
      <c r="AC354" s="7"/>
    </row>
    <row r="355" spans="1:29" ht="12.75" customHeight="1" x14ac:dyDescent="0.25">
      <c r="A355" s="5"/>
      <c r="B355" s="6"/>
      <c r="C355" s="6"/>
      <c r="D355" s="6"/>
      <c r="E355" s="6"/>
      <c r="F355" s="595"/>
      <c r="G355" s="602"/>
      <c r="H355" s="608"/>
      <c r="I355" s="429"/>
      <c r="J355" s="6"/>
      <c r="K355" s="6"/>
      <c r="L355" s="6"/>
      <c r="M355" s="6"/>
      <c r="N355" s="6"/>
      <c r="O355" s="6"/>
      <c r="P355" s="6"/>
      <c r="Q355" s="6"/>
      <c r="R355" s="6"/>
      <c r="S355" s="6"/>
      <c r="T355" s="6"/>
      <c r="U355" s="6"/>
      <c r="V355" s="6"/>
      <c r="W355" s="6"/>
      <c r="X355" s="6"/>
      <c r="Y355" s="6"/>
      <c r="Z355" s="6"/>
      <c r="AA355" s="6"/>
      <c r="AB355" s="6"/>
      <c r="AC355" s="7"/>
    </row>
    <row r="356" spans="1:29" ht="12.75" customHeight="1" x14ac:dyDescent="0.25">
      <c r="A356" s="5"/>
      <c r="B356" s="6"/>
      <c r="C356" s="6"/>
      <c r="D356" s="6"/>
      <c r="E356" s="6"/>
      <c r="F356" s="595"/>
      <c r="G356" s="602"/>
      <c r="H356" s="608"/>
      <c r="I356" s="429"/>
      <c r="J356" s="6"/>
      <c r="K356" s="6"/>
      <c r="L356" s="6"/>
      <c r="M356" s="6"/>
      <c r="N356" s="6"/>
      <c r="O356" s="6"/>
      <c r="P356" s="6"/>
      <c r="Q356" s="6"/>
      <c r="R356" s="6"/>
      <c r="S356" s="6"/>
      <c r="T356" s="6"/>
      <c r="U356" s="6"/>
      <c r="V356" s="6"/>
      <c r="W356" s="6"/>
      <c r="X356" s="6"/>
      <c r="Y356" s="6"/>
      <c r="Z356" s="6"/>
      <c r="AA356" s="6"/>
      <c r="AB356" s="6"/>
      <c r="AC356" s="7"/>
    </row>
    <row r="357" spans="1:29" ht="12.75" customHeight="1" x14ac:dyDescent="0.25">
      <c r="A357" s="5"/>
      <c r="B357" s="6"/>
      <c r="C357" s="6"/>
      <c r="D357" s="6"/>
      <c r="E357" s="6"/>
      <c r="F357" s="595"/>
      <c r="G357" s="602"/>
      <c r="H357" s="608"/>
      <c r="I357" s="429"/>
      <c r="J357" s="6"/>
      <c r="K357" s="6"/>
      <c r="L357" s="6"/>
      <c r="M357" s="6"/>
      <c r="N357" s="6"/>
      <c r="O357" s="6"/>
      <c r="P357" s="6"/>
      <c r="Q357" s="6"/>
      <c r="R357" s="6"/>
      <c r="S357" s="6"/>
      <c r="T357" s="6"/>
      <c r="U357" s="6"/>
      <c r="V357" s="6"/>
      <c r="W357" s="6"/>
      <c r="X357" s="6"/>
      <c r="Y357" s="6"/>
      <c r="Z357" s="6"/>
      <c r="AA357" s="6"/>
      <c r="AB357" s="6"/>
      <c r="AC357" s="7"/>
    </row>
    <row r="358" spans="1:29" ht="12.75" customHeight="1" x14ac:dyDescent="0.25">
      <c r="A358" s="14"/>
      <c r="B358" s="19"/>
      <c r="C358" s="19"/>
      <c r="D358" s="19"/>
      <c r="E358" s="19"/>
      <c r="F358" s="596"/>
      <c r="G358" s="603"/>
      <c r="H358" s="609"/>
      <c r="I358" s="19"/>
      <c r="J358" s="19"/>
      <c r="K358" s="19"/>
      <c r="L358" s="19"/>
      <c r="M358" s="19"/>
      <c r="N358" s="19"/>
      <c r="O358" s="19"/>
      <c r="P358" s="19"/>
      <c r="Q358" s="19"/>
      <c r="R358" s="19"/>
      <c r="S358" s="19"/>
      <c r="T358" s="19"/>
      <c r="U358" s="19"/>
      <c r="V358" s="19"/>
      <c r="W358" s="19"/>
      <c r="X358" s="19"/>
      <c r="Y358" s="19"/>
      <c r="Z358" s="19"/>
      <c r="AA358" s="19"/>
      <c r="AB358" s="19"/>
      <c r="AC358" s="18"/>
    </row>
  </sheetData>
  <mergeCells count="5">
    <mergeCell ref="A31:B31"/>
    <mergeCell ref="C5:F5"/>
    <mergeCell ref="N5:R5"/>
    <mergeCell ref="H5:L5"/>
    <mergeCell ref="M5:M6"/>
  </mergeCells>
  <conditionalFormatting sqref="R24:S28 S31:S32 M33 M35:M36 S38:S39">
    <cfRule type="cellIs" dxfId="1" priority="1" stopIfTrue="1" operator="lessThan">
      <formula>0</formula>
    </cfRule>
  </conditionalFormatting>
  <pageMargins left="0.41" right="0.16" top="0.24" bottom="0.32" header="0.21" footer="0.17"/>
  <pageSetup orientation="landscape"/>
  <headerFooter>
    <oddFooter>&amp;C&amp;"Times New Roman,Regular"&amp;10&amp;K000000Operating Fund 2</oddFooter>
  </headerFooter>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W354"/>
  <sheetViews>
    <sheetView showGridLines="0" workbookViewId="0">
      <selection activeCell="S5" sqref="S5"/>
    </sheetView>
  </sheetViews>
  <sheetFormatPr defaultColWidth="9.6640625" defaultRowHeight="12.75" customHeight="1" x14ac:dyDescent="0.25"/>
  <cols>
    <col min="1" max="1" width="9.33203125" style="336" customWidth="1"/>
    <col min="2" max="2" width="39.44140625" style="336" customWidth="1"/>
    <col min="3" max="5" width="10.109375" style="336" hidden="1" customWidth="1"/>
    <col min="6" max="6" width="10.109375" style="513" customWidth="1"/>
    <col min="7" max="7" width="10.109375" style="406" customWidth="1"/>
    <col min="8" max="8" width="10.109375" style="427" customWidth="1"/>
    <col min="9" max="9" width="10.109375" style="381" customWidth="1"/>
    <col min="10" max="10" width="10.109375" style="336" customWidth="1"/>
    <col min="11" max="12" width="10.109375" style="336" hidden="1" customWidth="1"/>
    <col min="13" max="13" width="9.109375" style="336" hidden="1" customWidth="1"/>
    <col min="14" max="17" width="5" style="336" hidden="1" customWidth="1"/>
    <col min="18" max="18" width="27" style="336" hidden="1" customWidth="1"/>
    <col min="19" max="257" width="9.6640625" style="336" customWidth="1"/>
  </cols>
  <sheetData>
    <row r="1" spans="1:29" ht="15.75" customHeight="1" x14ac:dyDescent="0.3">
      <c r="A1" s="308">
        <f>IF('General Fund - Table 1'!A1="{ENTER NAME OF LOCAL GOVERNMENT HERE}","{Enter name of local government on General Fund page}",'General Fund - Table 1'!A1)</f>
        <v>0</v>
      </c>
      <c r="B1" s="309"/>
      <c r="C1" s="309"/>
      <c r="D1" s="309"/>
      <c r="E1" s="309"/>
      <c r="F1" s="589"/>
      <c r="G1" s="597"/>
      <c r="H1" s="604"/>
      <c r="I1" s="620"/>
      <c r="J1" s="309"/>
      <c r="K1" s="309"/>
      <c r="L1" s="309"/>
      <c r="M1" s="309"/>
      <c r="N1" s="309"/>
      <c r="O1" s="309"/>
      <c r="P1" s="309"/>
      <c r="Q1" s="309"/>
      <c r="R1" s="309"/>
      <c r="S1" s="310"/>
      <c r="T1" s="310"/>
      <c r="U1" s="310"/>
      <c r="V1" s="310"/>
      <c r="W1" s="310"/>
      <c r="X1" s="310"/>
      <c r="Y1" s="310"/>
      <c r="Z1" s="310"/>
      <c r="AA1" s="310"/>
      <c r="AB1" s="310"/>
      <c r="AC1" s="311"/>
    </row>
    <row r="2" spans="1:29" ht="15.75" customHeight="1" x14ac:dyDescent="0.3">
      <c r="A2" s="312">
        <f>'General Fund - Table 1'!A2</f>
        <v>0</v>
      </c>
      <c r="B2" s="79"/>
      <c r="C2" s="30">
        <f>'General Fund - Table 1'!C2</f>
        <v>0</v>
      </c>
      <c r="D2" s="26"/>
      <c r="E2" s="127"/>
      <c r="F2" s="515"/>
      <c r="G2" s="467"/>
      <c r="H2" s="473"/>
      <c r="I2" s="621"/>
      <c r="J2" s="127"/>
      <c r="K2" s="127"/>
      <c r="L2" s="127"/>
      <c r="M2" s="127"/>
      <c r="N2" s="127"/>
      <c r="O2" s="127"/>
      <c r="P2" s="127"/>
      <c r="Q2" s="127"/>
      <c r="R2" s="127"/>
      <c r="S2" s="26"/>
      <c r="T2" s="26"/>
      <c r="U2" s="26"/>
      <c r="V2" s="26"/>
      <c r="W2" s="26"/>
      <c r="X2" s="26"/>
      <c r="Y2" s="26"/>
      <c r="Z2" s="26"/>
      <c r="AA2" s="26"/>
      <c r="AB2" s="26"/>
      <c r="AC2" s="313"/>
    </row>
    <row r="3" spans="1:29" ht="15.75" customHeight="1" x14ac:dyDescent="0.3">
      <c r="A3" s="314"/>
      <c r="B3" s="130" t="s">
        <v>339</v>
      </c>
      <c r="C3" s="131"/>
      <c r="D3" s="127"/>
      <c r="E3" s="127"/>
      <c r="F3" s="515"/>
      <c r="G3" s="467"/>
      <c r="H3" s="473"/>
      <c r="I3" s="621"/>
      <c r="J3" s="127"/>
      <c r="K3" s="127"/>
      <c r="L3" s="127"/>
      <c r="M3" s="127"/>
      <c r="N3" s="127"/>
      <c r="O3" s="127"/>
      <c r="P3" s="127"/>
      <c r="Q3" s="127"/>
      <c r="R3" s="127"/>
      <c r="S3" s="26"/>
      <c r="T3" s="26"/>
      <c r="U3" s="26"/>
      <c r="V3" s="26"/>
      <c r="W3" s="26"/>
      <c r="X3" s="26"/>
      <c r="Y3" s="26"/>
      <c r="Z3" s="26"/>
      <c r="AA3" s="26"/>
      <c r="AB3" s="26"/>
      <c r="AC3" s="313"/>
    </row>
    <row r="4" spans="1:29" ht="13.5" customHeight="1" x14ac:dyDescent="0.25">
      <c r="A4" s="315"/>
      <c r="B4" s="133"/>
      <c r="C4" s="68"/>
      <c r="D4" s="68"/>
      <c r="E4" s="68"/>
      <c r="F4" s="516"/>
      <c r="G4" s="544"/>
      <c r="H4" s="566"/>
      <c r="I4" s="389"/>
      <c r="J4" s="68"/>
      <c r="K4" s="68"/>
      <c r="L4" s="68"/>
      <c r="M4" s="68"/>
      <c r="N4" s="68"/>
      <c r="O4" s="68"/>
      <c r="P4" s="68"/>
      <c r="Q4" s="68"/>
      <c r="R4" s="68"/>
      <c r="S4" s="26"/>
      <c r="T4" s="26"/>
      <c r="U4" s="26"/>
      <c r="V4" s="26"/>
      <c r="W4" s="26"/>
      <c r="X4" s="26"/>
      <c r="Y4" s="26"/>
      <c r="Z4" s="26"/>
      <c r="AA4" s="26"/>
      <c r="AB4" s="26"/>
      <c r="AC4" s="313"/>
    </row>
    <row r="5" spans="1:29" ht="39" customHeight="1" x14ac:dyDescent="0.25">
      <c r="A5" s="316"/>
      <c r="B5" s="135"/>
      <c r="C5" s="664" t="s">
        <v>31</v>
      </c>
      <c r="D5" s="665"/>
      <c r="E5" s="665"/>
      <c r="F5" s="666"/>
      <c r="G5" s="493" t="s">
        <v>31</v>
      </c>
      <c r="H5" s="674" t="s">
        <v>33</v>
      </c>
      <c r="I5" s="663"/>
      <c r="J5" s="665"/>
      <c r="K5" s="665"/>
      <c r="L5" s="668"/>
      <c r="M5" s="671" t="str">
        <f>'General Fund - Table 1'!M4</f>
        <v>Avg Ann Increase 2015- present</v>
      </c>
      <c r="N5" s="660" t="s">
        <v>34</v>
      </c>
      <c r="O5" s="667"/>
      <c r="P5" s="667"/>
      <c r="Q5" s="667"/>
      <c r="R5" s="667"/>
      <c r="S5" s="26"/>
      <c r="T5" s="26"/>
      <c r="U5" s="26"/>
      <c r="V5" s="26"/>
      <c r="W5" s="26"/>
      <c r="X5" s="26"/>
      <c r="Y5" s="26"/>
      <c r="Z5" s="26"/>
      <c r="AA5" s="26"/>
      <c r="AB5" s="26"/>
      <c r="AC5" s="313"/>
    </row>
    <row r="6" spans="1:29" ht="12.75" customHeight="1" x14ac:dyDescent="0.25">
      <c r="A6" s="317"/>
      <c r="B6" s="85"/>
      <c r="C6" s="137">
        <f>'General Fund - Table 1'!C5</f>
        <v>2015</v>
      </c>
      <c r="D6" s="137">
        <f>'General Fund - Table 1'!D5</f>
        <v>2016</v>
      </c>
      <c r="E6" s="137">
        <f>'General Fund - Table 1'!E5</f>
        <v>2017</v>
      </c>
      <c r="F6" s="517">
        <f>'General Fund - Table 1'!F5</f>
        <v>2018</v>
      </c>
      <c r="G6" s="545">
        <f>'General Fund - Table 1'!G5</f>
        <v>2019</v>
      </c>
      <c r="H6" s="567">
        <f>'General Fund - Table 1'!H5</f>
        <v>2020</v>
      </c>
      <c r="I6" s="622">
        <v>0.3</v>
      </c>
      <c r="J6" s="137">
        <f>'General Fund - Table 1'!J5</f>
        <v>2021</v>
      </c>
      <c r="K6" s="137">
        <f>'General Fund - Table 1'!K5</f>
        <v>2022</v>
      </c>
      <c r="L6" s="138">
        <f>'General Fund - Table 1'!L5</f>
        <v>2023</v>
      </c>
      <c r="M6" s="672"/>
      <c r="N6" s="137">
        <f>'General Fund - Table 1'!N5</f>
        <v>2020</v>
      </c>
      <c r="O6" s="137">
        <f>'General Fund - Table 1'!O5</f>
        <v>2021</v>
      </c>
      <c r="P6" s="137">
        <f>'General Fund - Table 1'!P5</f>
        <v>2022</v>
      </c>
      <c r="Q6" s="137">
        <f>'General Fund - Table 1'!Q5</f>
        <v>2023</v>
      </c>
      <c r="R6" s="33" t="str">
        <f>'General Fund - Table 1'!R5</f>
        <v>Description</v>
      </c>
      <c r="S6" s="26"/>
      <c r="T6" s="26"/>
      <c r="U6" s="26"/>
      <c r="V6" s="26"/>
      <c r="W6" s="26"/>
      <c r="X6" s="26"/>
      <c r="Y6" s="26"/>
      <c r="Z6" s="26"/>
      <c r="AA6" s="26"/>
      <c r="AB6" s="26"/>
      <c r="AC6" s="313"/>
    </row>
    <row r="7" spans="1:29" ht="22.5" customHeight="1" x14ac:dyDescent="0.25">
      <c r="A7" s="318" t="s">
        <v>36</v>
      </c>
      <c r="B7" s="68"/>
      <c r="C7" s="71"/>
      <c r="D7" s="71"/>
      <c r="E7" s="71"/>
      <c r="F7" s="509"/>
      <c r="G7" s="402"/>
      <c r="H7" s="415"/>
      <c r="I7" s="380"/>
      <c r="J7" s="68"/>
      <c r="K7" s="68"/>
      <c r="L7" s="68"/>
      <c r="M7" s="84"/>
      <c r="N7" s="140"/>
      <c r="O7" s="140"/>
      <c r="P7" s="140"/>
      <c r="Q7" s="140"/>
      <c r="R7" s="140"/>
      <c r="S7" s="26"/>
      <c r="T7" s="26"/>
      <c r="U7" s="26"/>
      <c r="V7" s="26"/>
      <c r="W7" s="26"/>
      <c r="X7" s="26"/>
      <c r="Y7" s="26"/>
      <c r="Z7" s="26"/>
      <c r="AA7" s="26"/>
      <c r="AB7" s="26"/>
      <c r="AC7" s="313"/>
    </row>
    <row r="8" spans="1:29" ht="12.75" customHeight="1" x14ac:dyDescent="0.25">
      <c r="A8" s="611" t="s">
        <v>358</v>
      </c>
      <c r="B8" s="612" t="s">
        <v>359</v>
      </c>
      <c r="C8" s="42">
        <v>59406</v>
      </c>
      <c r="D8" s="42">
        <v>59406</v>
      </c>
      <c r="E8" s="42">
        <v>60342</v>
      </c>
      <c r="F8" s="590">
        <v>124933</v>
      </c>
      <c r="G8" s="395">
        <v>110000</v>
      </c>
      <c r="H8" s="417">
        <v>115000</v>
      </c>
      <c r="I8" s="623">
        <v>0</v>
      </c>
      <c r="J8" s="73">
        <f>IF(O8="","",H8*(1+O8))</f>
        <v>117300</v>
      </c>
      <c r="K8" s="73">
        <f t="shared" ref="K8:L14" si="0">IF(P8="","",J8*(1+P8))</f>
        <v>119646</v>
      </c>
      <c r="L8" s="74">
        <f t="shared" si="0"/>
        <v>122038.92</v>
      </c>
      <c r="M8" s="45">
        <f t="shared" ref="M8:M14" si="1">IF(C8="","",IF(AND(G8&gt;=0,G8&lt;&gt;"",C8&gt;0),(G8/C8)^(1/4)-1,IF(AND(F8&gt;=0,C8&gt;0),(F8/C8)^(1/3)-1,"N/A")))</f>
        <v>0.16651571417507882</v>
      </c>
      <c r="N8" s="46">
        <v>0</v>
      </c>
      <c r="O8" s="47">
        <v>0.02</v>
      </c>
      <c r="P8" s="47">
        <v>0.02</v>
      </c>
      <c r="Q8" s="47">
        <v>0.02</v>
      </c>
      <c r="R8" s="75"/>
      <c r="S8" s="142"/>
      <c r="T8" s="26"/>
      <c r="U8" s="26"/>
      <c r="V8" s="26"/>
      <c r="W8" s="26"/>
      <c r="X8" s="26"/>
      <c r="Y8" s="26"/>
      <c r="Z8" s="26"/>
      <c r="AA8" s="26"/>
      <c r="AB8" s="26"/>
      <c r="AC8" s="313"/>
    </row>
    <row r="9" spans="1:29" ht="12.75" customHeight="1" x14ac:dyDescent="0.25">
      <c r="A9" s="611" t="s">
        <v>360</v>
      </c>
      <c r="B9" s="612" t="s">
        <v>361</v>
      </c>
      <c r="C9" s="42">
        <v>2298</v>
      </c>
      <c r="D9" s="42">
        <v>1710</v>
      </c>
      <c r="E9" s="42">
        <v>1432</v>
      </c>
      <c r="F9" s="590">
        <v>0</v>
      </c>
      <c r="G9" s="395">
        <v>649</v>
      </c>
      <c r="H9" s="411">
        <v>1500</v>
      </c>
      <c r="I9" s="373">
        <v>0</v>
      </c>
      <c r="J9" s="367">
        <v>1500</v>
      </c>
      <c r="K9" s="40" t="str">
        <f t="shared" si="0"/>
        <v/>
      </c>
      <c r="L9" s="56" t="str">
        <f t="shared" si="0"/>
        <v/>
      </c>
      <c r="M9" s="45">
        <f t="shared" si="1"/>
        <v>-0.27100647965320213</v>
      </c>
      <c r="N9" s="46"/>
      <c r="O9" s="47"/>
      <c r="P9" s="47"/>
      <c r="Q9" s="47"/>
      <c r="R9" s="75"/>
      <c r="S9" s="142"/>
      <c r="T9" s="26"/>
      <c r="U9" s="26"/>
      <c r="V9" s="26"/>
      <c r="W9" s="26"/>
      <c r="X9" s="26"/>
      <c r="Y9" s="26"/>
      <c r="Z9" s="26"/>
      <c r="AA9" s="26"/>
      <c r="AB9" s="26"/>
      <c r="AC9" s="313"/>
    </row>
    <row r="10" spans="1:29" ht="12.75" customHeight="1" x14ac:dyDescent="0.25">
      <c r="A10" s="611" t="s">
        <v>362</v>
      </c>
      <c r="B10" s="612" t="s">
        <v>366</v>
      </c>
      <c r="C10" s="42">
        <v>11</v>
      </c>
      <c r="D10" s="42">
        <v>12</v>
      </c>
      <c r="E10" s="42">
        <v>14</v>
      </c>
      <c r="F10" s="500">
        <v>2436</v>
      </c>
      <c r="G10" s="395">
        <v>649</v>
      </c>
      <c r="H10" s="411">
        <v>2500</v>
      </c>
      <c r="I10" s="373">
        <v>0</v>
      </c>
      <c r="J10" s="367">
        <v>2000</v>
      </c>
      <c r="K10" s="40" t="str">
        <f t="shared" si="0"/>
        <v/>
      </c>
      <c r="L10" s="56" t="str">
        <f t="shared" si="0"/>
        <v/>
      </c>
      <c r="M10" s="45">
        <f t="shared" si="1"/>
        <v>1.771488002476036</v>
      </c>
      <c r="N10" s="46"/>
      <c r="O10" s="47"/>
      <c r="P10" s="47"/>
      <c r="Q10" s="47"/>
      <c r="R10" s="75"/>
      <c r="S10" s="142"/>
      <c r="T10" s="26"/>
      <c r="U10" s="26"/>
      <c r="V10" s="26"/>
      <c r="W10" s="26"/>
      <c r="X10" s="26"/>
      <c r="Y10" s="26"/>
      <c r="Z10" s="26"/>
      <c r="AA10" s="26"/>
      <c r="AB10" s="26"/>
      <c r="AC10" s="313"/>
    </row>
    <row r="11" spans="1:29" ht="12.75" customHeight="1" x14ac:dyDescent="0.25">
      <c r="A11" s="611" t="s">
        <v>363</v>
      </c>
      <c r="B11" s="612" t="s">
        <v>364</v>
      </c>
      <c r="C11" s="42">
        <v>-865</v>
      </c>
      <c r="D11" s="42">
        <v>14159</v>
      </c>
      <c r="E11" s="42">
        <v>11641</v>
      </c>
      <c r="F11" s="590">
        <v>3500</v>
      </c>
      <c r="G11" s="395">
        <v>3500</v>
      </c>
      <c r="H11" s="411">
        <v>3500</v>
      </c>
      <c r="I11" s="373">
        <v>0</v>
      </c>
      <c r="J11" s="367">
        <v>3500</v>
      </c>
      <c r="K11" s="40" t="str">
        <f t="shared" si="0"/>
        <v/>
      </c>
      <c r="L11" s="56" t="str">
        <f t="shared" si="0"/>
        <v/>
      </c>
      <c r="M11" s="51" t="str">
        <f t="shared" si="1"/>
        <v>N/A</v>
      </c>
      <c r="N11" s="46"/>
      <c r="O11" s="47"/>
      <c r="P11" s="47"/>
      <c r="Q11" s="47"/>
      <c r="R11" s="75"/>
      <c r="S11" s="142"/>
      <c r="T11" s="26"/>
      <c r="U11" s="26"/>
      <c r="V11" s="26"/>
      <c r="W11" s="26"/>
      <c r="X11" s="26"/>
      <c r="Y11" s="26"/>
      <c r="Z11" s="26"/>
      <c r="AA11" s="26"/>
      <c r="AB11" s="26"/>
      <c r="AC11" s="313"/>
    </row>
    <row r="12" spans="1:29" ht="12.75" customHeight="1" x14ac:dyDescent="0.25">
      <c r="A12" s="611" t="s">
        <v>365</v>
      </c>
      <c r="B12" s="612" t="s">
        <v>62</v>
      </c>
      <c r="C12" s="42">
        <v>14220</v>
      </c>
      <c r="D12" s="42">
        <v>106</v>
      </c>
      <c r="E12" s="42">
        <v>0</v>
      </c>
      <c r="F12" s="500">
        <v>58</v>
      </c>
      <c r="G12" s="395">
        <v>33</v>
      </c>
      <c r="H12" s="412">
        <v>150</v>
      </c>
      <c r="I12" s="624">
        <v>351</v>
      </c>
      <c r="J12" s="367">
        <v>150</v>
      </c>
      <c r="K12" s="40" t="str">
        <f t="shared" si="0"/>
        <v/>
      </c>
      <c r="L12" s="56" t="str">
        <f t="shared" si="0"/>
        <v/>
      </c>
      <c r="M12" s="45">
        <f t="shared" si="1"/>
        <v>-0.78051563640480048</v>
      </c>
      <c r="N12" s="46"/>
      <c r="O12" s="47"/>
      <c r="P12" s="47"/>
      <c r="Q12" s="47"/>
      <c r="R12" s="75"/>
      <c r="S12" s="142"/>
      <c r="T12" s="26"/>
      <c r="U12" s="26"/>
      <c r="V12" s="26"/>
      <c r="W12" s="26"/>
      <c r="X12" s="26"/>
      <c r="Y12" s="26"/>
      <c r="Z12" s="26"/>
      <c r="AA12" s="26"/>
      <c r="AB12" s="26"/>
      <c r="AC12" s="313"/>
    </row>
    <row r="13" spans="1:29" ht="12.75" customHeight="1" x14ac:dyDescent="0.25">
      <c r="A13" s="613" t="s">
        <v>367</v>
      </c>
      <c r="B13" s="612" t="s">
        <v>368</v>
      </c>
      <c r="C13" s="42"/>
      <c r="D13" s="42"/>
      <c r="E13" s="42"/>
      <c r="F13" s="500">
        <v>1645</v>
      </c>
      <c r="G13" s="395">
        <v>0</v>
      </c>
      <c r="H13" s="412">
        <v>0</v>
      </c>
      <c r="I13" s="624">
        <v>0</v>
      </c>
      <c r="J13" s="367">
        <v>0</v>
      </c>
      <c r="K13" s="40" t="str">
        <f t="shared" si="0"/>
        <v/>
      </c>
      <c r="L13" s="56" t="str">
        <f t="shared" si="0"/>
        <v/>
      </c>
      <c r="M13" s="51" t="str">
        <f t="shared" si="1"/>
        <v/>
      </c>
      <c r="N13" s="46"/>
      <c r="O13" s="47"/>
      <c r="P13" s="47"/>
      <c r="Q13" s="47"/>
      <c r="R13" s="75"/>
      <c r="S13" s="142"/>
      <c r="T13" s="26"/>
      <c r="U13" s="26"/>
      <c r="V13" s="26"/>
      <c r="W13" s="26"/>
      <c r="X13" s="26"/>
      <c r="Y13" s="26"/>
      <c r="Z13" s="26"/>
      <c r="AA13" s="26"/>
      <c r="AB13" s="26"/>
      <c r="AC13" s="313"/>
    </row>
    <row r="14" spans="1:29" ht="12.75" customHeight="1" x14ac:dyDescent="0.25">
      <c r="A14" s="613" t="s">
        <v>369</v>
      </c>
      <c r="B14" s="612" t="s">
        <v>370</v>
      </c>
      <c r="C14" s="42"/>
      <c r="D14" s="42"/>
      <c r="E14" s="42"/>
      <c r="F14" s="500">
        <v>22840</v>
      </c>
      <c r="G14" s="395">
        <v>0</v>
      </c>
      <c r="H14" s="412">
        <v>17000</v>
      </c>
      <c r="I14" s="624">
        <v>0</v>
      </c>
      <c r="J14" s="367">
        <v>0</v>
      </c>
      <c r="K14" s="40" t="str">
        <f t="shared" si="0"/>
        <v/>
      </c>
      <c r="L14" s="56" t="str">
        <f t="shared" si="0"/>
        <v/>
      </c>
      <c r="M14" s="51" t="str">
        <f t="shared" si="1"/>
        <v/>
      </c>
      <c r="N14" s="46"/>
      <c r="O14" s="47"/>
      <c r="P14" s="47"/>
      <c r="Q14" s="47"/>
      <c r="R14" s="75"/>
      <c r="S14" s="142"/>
      <c r="T14" s="26"/>
      <c r="U14" s="26"/>
      <c r="V14" s="26"/>
      <c r="W14" s="26"/>
      <c r="X14" s="26"/>
      <c r="Y14" s="26"/>
      <c r="Z14" s="26"/>
      <c r="AA14" s="26"/>
      <c r="AB14" s="26"/>
      <c r="AC14" s="313"/>
    </row>
    <row r="15" spans="1:29" ht="12.75" customHeight="1" x14ac:dyDescent="0.25">
      <c r="A15" s="321"/>
      <c r="B15" s="34" t="s">
        <v>87</v>
      </c>
      <c r="C15" s="63">
        <f t="shared" ref="C15:L15" si="2">SUM(C8:C14)</f>
        <v>75070</v>
      </c>
      <c r="D15" s="63">
        <f t="shared" si="2"/>
        <v>75393</v>
      </c>
      <c r="E15" s="63">
        <f t="shared" si="2"/>
        <v>73429</v>
      </c>
      <c r="F15" s="518">
        <f t="shared" si="2"/>
        <v>155412</v>
      </c>
      <c r="G15" s="546">
        <f t="shared" si="2"/>
        <v>114831</v>
      </c>
      <c r="H15" s="414">
        <f t="shared" si="2"/>
        <v>139650</v>
      </c>
      <c r="I15" s="625"/>
      <c r="J15" s="58">
        <f t="shared" si="2"/>
        <v>124450</v>
      </c>
      <c r="K15" s="58">
        <f t="shared" si="2"/>
        <v>119646</v>
      </c>
      <c r="L15" s="58">
        <f t="shared" si="2"/>
        <v>122038.92</v>
      </c>
      <c r="M15" s="144">
        <f>IF(AND(G15&gt;0,C15&gt;0),(G15/C15)^(1/4)-1,IF(AND(G15&lt;=0,C15&gt;0),(F15/C15)^(1/3)-1,""))</f>
        <v>0.11211111864240131</v>
      </c>
      <c r="N15" s="62">
        <f>IF(G15&lt;=0,"",(H15-G15)/G15)</f>
        <v>0.21613501580583641</v>
      </c>
      <c r="O15" s="62">
        <f>IF(H15&lt;=0,"",(J15-H15)/H15)</f>
        <v>-0.10884353741496598</v>
      </c>
      <c r="P15" s="62">
        <f>IF(J15&lt;=0,"",(K15-J15)/J15)</f>
        <v>-3.8601848131779831E-2</v>
      </c>
      <c r="Q15" s="62">
        <f>IF(K15&lt;=0,"",(L15-K15)/K15)</f>
        <v>1.9999999999999987E-2</v>
      </c>
      <c r="R15" s="83"/>
      <c r="S15" s="26"/>
      <c r="T15" s="26"/>
      <c r="U15" s="26"/>
      <c r="V15" s="26"/>
      <c r="W15" s="26"/>
      <c r="X15" s="26"/>
      <c r="Y15" s="26"/>
      <c r="Z15" s="26"/>
      <c r="AA15" s="26"/>
      <c r="AB15" s="26"/>
      <c r="AC15" s="313"/>
    </row>
    <row r="16" spans="1:29" ht="21" customHeight="1" x14ac:dyDescent="0.25">
      <c r="A16" s="318" t="s">
        <v>88</v>
      </c>
      <c r="B16" s="68"/>
      <c r="C16" s="71"/>
      <c r="D16" s="71"/>
      <c r="E16" s="71"/>
      <c r="F16" s="509"/>
      <c r="G16" s="402"/>
      <c r="H16" s="415"/>
      <c r="I16" s="380"/>
      <c r="J16" s="68"/>
      <c r="K16" s="68"/>
      <c r="L16" s="68"/>
      <c r="M16" s="64"/>
      <c r="N16" s="70"/>
      <c r="O16" s="70"/>
      <c r="P16" s="70"/>
      <c r="Q16" s="70"/>
      <c r="R16" s="71"/>
      <c r="S16" s="26"/>
      <c r="T16" s="26"/>
      <c r="U16" s="26"/>
      <c r="V16" s="26"/>
      <c r="W16" s="26"/>
      <c r="X16" s="26"/>
      <c r="Y16" s="26"/>
      <c r="Z16" s="26"/>
      <c r="AA16" s="26"/>
      <c r="AB16" s="26"/>
      <c r="AC16" s="313"/>
    </row>
    <row r="17" spans="1:29" ht="12.75" customHeight="1" x14ac:dyDescent="0.25">
      <c r="A17" s="614" t="s">
        <v>371</v>
      </c>
      <c r="B17" s="612" t="s">
        <v>372</v>
      </c>
      <c r="C17" s="42">
        <v>39573</v>
      </c>
      <c r="D17" s="42">
        <v>39274</v>
      </c>
      <c r="E17" s="42">
        <v>39148</v>
      </c>
      <c r="F17" s="500">
        <v>0</v>
      </c>
      <c r="G17" s="395">
        <v>0</v>
      </c>
      <c r="H17" s="416">
        <v>0</v>
      </c>
      <c r="I17" s="383"/>
      <c r="J17" s="73">
        <v>0</v>
      </c>
      <c r="K17" s="73">
        <f t="shared" ref="K17:L20" si="3">IF(P17="","",J17*(1+P17))</f>
        <v>0</v>
      </c>
      <c r="L17" s="74">
        <f t="shared" si="3"/>
        <v>0</v>
      </c>
      <c r="M17" s="45">
        <f>IF(C17="","",IF(AND(G17&gt;=0,G17&lt;&gt;"",C17&gt;0),(G17/C17)^(1/4)-1,IF(AND(F17&gt;=0,C17&gt;0),(F17/C17)^(1/3)-1,"N/A")))</f>
        <v>-1</v>
      </c>
      <c r="N17" s="146">
        <v>0.02</v>
      </c>
      <c r="O17" s="147">
        <v>0.02</v>
      </c>
      <c r="P17" s="147">
        <v>0.02</v>
      </c>
      <c r="Q17" s="147">
        <v>0.02</v>
      </c>
      <c r="R17" s="75"/>
      <c r="S17" s="142"/>
      <c r="T17" s="26"/>
      <c r="U17" s="26"/>
      <c r="V17" s="26"/>
      <c r="W17" s="26"/>
      <c r="X17" s="26"/>
      <c r="Y17" s="26"/>
      <c r="Z17" s="26"/>
      <c r="AA17" s="26"/>
      <c r="AB17" s="26"/>
      <c r="AC17" s="313"/>
    </row>
    <row r="18" spans="1:29" ht="12.75" customHeight="1" x14ac:dyDescent="0.25">
      <c r="A18" s="615" t="s">
        <v>373</v>
      </c>
      <c r="B18" s="616" t="s">
        <v>374</v>
      </c>
      <c r="C18" s="42"/>
      <c r="D18" s="42"/>
      <c r="E18" s="42"/>
      <c r="F18" s="500">
        <v>7114</v>
      </c>
      <c r="G18" s="395">
        <v>0</v>
      </c>
      <c r="H18" s="412">
        <v>0</v>
      </c>
      <c r="I18" s="624">
        <v>512</v>
      </c>
      <c r="J18" s="367">
        <v>0</v>
      </c>
      <c r="K18" s="40" t="str">
        <f t="shared" si="3"/>
        <v/>
      </c>
      <c r="L18" s="56" t="str">
        <f t="shared" si="3"/>
        <v/>
      </c>
      <c r="M18" s="51" t="str">
        <f>IF(C18="","",IF(AND(G18&gt;=0,G18&lt;&gt;"",C18&gt;0),(G18/C18)^(1/4)-1,IF(AND(F18&gt;=0,C18&gt;0),(F18/C18)^(1/3)-1,"N/A")))</f>
        <v/>
      </c>
      <c r="N18" s="146"/>
      <c r="O18" s="147"/>
      <c r="P18" s="147"/>
      <c r="Q18" s="147"/>
      <c r="R18" s="75"/>
      <c r="S18" s="142"/>
      <c r="T18" s="26"/>
      <c r="U18" s="26"/>
      <c r="V18" s="26"/>
      <c r="W18" s="26"/>
      <c r="X18" s="26"/>
      <c r="Y18" s="26"/>
      <c r="Z18" s="26"/>
      <c r="AA18" s="26"/>
      <c r="AB18" s="26"/>
      <c r="AC18" s="313"/>
    </row>
    <row r="19" spans="1:29" ht="12.75" customHeight="1" x14ac:dyDescent="0.25">
      <c r="A19" s="617" t="s">
        <v>375</v>
      </c>
      <c r="B19" s="612" t="s">
        <v>376</v>
      </c>
      <c r="C19" s="42">
        <v>4958</v>
      </c>
      <c r="D19" s="42">
        <v>6003</v>
      </c>
      <c r="E19" s="42">
        <v>4886</v>
      </c>
      <c r="F19" s="618">
        <v>5100</v>
      </c>
      <c r="G19" s="395">
        <v>5100</v>
      </c>
      <c r="H19" s="416">
        <v>5500</v>
      </c>
      <c r="I19" s="383">
        <v>2679</v>
      </c>
      <c r="J19" s="73">
        <f>IF(O19="","",H19*(1+O19))</f>
        <v>5830</v>
      </c>
      <c r="K19" s="73">
        <f t="shared" si="3"/>
        <v>6179.8</v>
      </c>
      <c r="L19" s="74">
        <f t="shared" si="3"/>
        <v>6550.5880000000006</v>
      </c>
      <c r="M19" s="45"/>
      <c r="N19" s="146">
        <v>0.06</v>
      </c>
      <c r="O19" s="147">
        <v>0.06</v>
      </c>
      <c r="P19" s="147">
        <v>0.06</v>
      </c>
      <c r="Q19" s="147">
        <v>0.06</v>
      </c>
      <c r="R19" s="75"/>
      <c r="S19" s="142"/>
      <c r="T19" s="26"/>
      <c r="U19" s="26"/>
      <c r="V19" s="26"/>
      <c r="W19" s="26"/>
      <c r="X19" s="26"/>
      <c r="Y19" s="26"/>
      <c r="Z19" s="26"/>
      <c r="AA19" s="26"/>
      <c r="AB19" s="26"/>
      <c r="AC19" s="313"/>
    </row>
    <row r="20" spans="1:29" ht="12.75" customHeight="1" x14ac:dyDescent="0.25">
      <c r="A20" s="611" t="s">
        <v>377</v>
      </c>
      <c r="B20" s="612" t="s">
        <v>378</v>
      </c>
      <c r="C20" s="42">
        <v>3027</v>
      </c>
      <c r="D20" s="42">
        <v>3005</v>
      </c>
      <c r="E20" s="42">
        <v>2995</v>
      </c>
      <c r="F20" s="500">
        <v>0</v>
      </c>
      <c r="G20" s="395"/>
      <c r="H20" s="416">
        <v>5000</v>
      </c>
      <c r="I20" s="383">
        <v>0</v>
      </c>
      <c r="J20" s="73">
        <v>5000</v>
      </c>
      <c r="K20" s="73">
        <f t="shared" si="3"/>
        <v>5150</v>
      </c>
      <c r="L20" s="74">
        <f t="shared" si="3"/>
        <v>5304.5</v>
      </c>
      <c r="M20" s="51"/>
      <c r="N20" s="146">
        <v>0.03</v>
      </c>
      <c r="O20" s="147">
        <v>0.03</v>
      </c>
      <c r="P20" s="147">
        <v>0.03</v>
      </c>
      <c r="Q20" s="147">
        <v>0.03</v>
      </c>
      <c r="R20" s="75"/>
      <c r="S20" s="76"/>
      <c r="T20" s="26"/>
      <c r="U20" s="26"/>
      <c r="V20" s="26"/>
      <c r="W20" s="26"/>
      <c r="X20" s="26"/>
      <c r="Y20" s="26"/>
      <c r="Z20" s="26"/>
      <c r="AA20" s="26"/>
      <c r="AB20" s="26"/>
      <c r="AC20" s="313"/>
    </row>
    <row r="21" spans="1:29" ht="12.75" customHeight="1" x14ac:dyDescent="0.25">
      <c r="A21" s="611" t="s">
        <v>379</v>
      </c>
      <c r="B21" s="612" t="s">
        <v>380</v>
      </c>
      <c r="C21" s="42">
        <v>94</v>
      </c>
      <c r="D21" s="42">
        <v>293</v>
      </c>
      <c r="E21" s="42">
        <v>316</v>
      </c>
      <c r="F21" s="500">
        <v>131783</v>
      </c>
      <c r="G21" s="395">
        <v>143807</v>
      </c>
      <c r="H21" s="411">
        <v>140000</v>
      </c>
      <c r="I21" s="373">
        <v>111762</v>
      </c>
      <c r="J21" s="26">
        <v>145000</v>
      </c>
      <c r="K21" s="26">
        <v>250</v>
      </c>
      <c r="L21" s="50">
        <v>250</v>
      </c>
      <c r="M21" s="51"/>
      <c r="N21" s="146"/>
      <c r="O21" s="147"/>
      <c r="P21" s="147"/>
      <c r="Q21" s="147"/>
      <c r="R21" s="75"/>
      <c r="S21" s="76"/>
      <c r="T21" s="26"/>
      <c r="U21" s="26"/>
      <c r="V21" s="26"/>
      <c r="W21" s="26"/>
      <c r="X21" s="26"/>
      <c r="Y21" s="26"/>
      <c r="Z21" s="26"/>
      <c r="AA21" s="26"/>
      <c r="AB21" s="26"/>
      <c r="AC21" s="313"/>
    </row>
    <row r="22" spans="1:29" ht="12.75" customHeight="1" x14ac:dyDescent="0.25">
      <c r="A22" s="611" t="s">
        <v>381</v>
      </c>
      <c r="B22" s="612" t="s">
        <v>382</v>
      </c>
      <c r="C22" s="42">
        <v>8738</v>
      </c>
      <c r="D22" s="42">
        <v>9893</v>
      </c>
      <c r="E22" s="42">
        <v>11296</v>
      </c>
      <c r="F22" s="500"/>
      <c r="G22" s="395">
        <v>18155</v>
      </c>
      <c r="H22" s="416">
        <v>100000</v>
      </c>
      <c r="I22" s="383">
        <v>0</v>
      </c>
      <c r="J22" s="73">
        <f>IF(O22="","",H22*(1+O22))</f>
        <v>105000</v>
      </c>
      <c r="K22" s="73">
        <f t="shared" ref="K22:L24" si="4">IF(P22="","",J22*(1+P22))</f>
        <v>110250</v>
      </c>
      <c r="L22" s="74">
        <f t="shared" si="4"/>
        <v>115762.5</v>
      </c>
      <c r="M22" s="51"/>
      <c r="N22" s="146">
        <v>0.05</v>
      </c>
      <c r="O22" s="147">
        <v>0.05</v>
      </c>
      <c r="P22" s="147">
        <v>0.05</v>
      </c>
      <c r="Q22" s="147">
        <v>0.05</v>
      </c>
      <c r="R22" s="75"/>
      <c r="S22" s="76"/>
      <c r="T22" s="26"/>
      <c r="U22" s="26"/>
      <c r="V22" s="26"/>
      <c r="W22" s="26"/>
      <c r="X22" s="26"/>
      <c r="Y22" s="26"/>
      <c r="Z22" s="26"/>
      <c r="AA22" s="26"/>
      <c r="AB22" s="26"/>
      <c r="AC22" s="313"/>
    </row>
    <row r="23" spans="1:29" ht="12.75" customHeight="1" x14ac:dyDescent="0.25">
      <c r="A23" s="319"/>
      <c r="B23" s="49"/>
      <c r="C23" s="42">
        <v>400</v>
      </c>
      <c r="D23" s="42">
        <v>1400</v>
      </c>
      <c r="E23" s="42">
        <v>2109</v>
      </c>
      <c r="F23" s="500">
        <v>3000</v>
      </c>
      <c r="G23" s="395">
        <v>3425</v>
      </c>
      <c r="H23" s="416">
        <f>IF(N23="","",G23*(1+N23))</f>
        <v>3562</v>
      </c>
      <c r="I23" s="383"/>
      <c r="J23" s="73">
        <f>IF(O23="","",H23*(1+O23))</f>
        <v>3704.48</v>
      </c>
      <c r="K23" s="73">
        <f t="shared" si="4"/>
        <v>3852.6592000000001</v>
      </c>
      <c r="L23" s="74">
        <f t="shared" si="4"/>
        <v>4006.7655680000003</v>
      </c>
      <c r="M23" s="51"/>
      <c r="N23" s="146">
        <v>0.04</v>
      </c>
      <c r="O23" s="147">
        <v>0.04</v>
      </c>
      <c r="P23" s="147">
        <v>0.04</v>
      </c>
      <c r="Q23" s="147">
        <v>0.04</v>
      </c>
      <c r="R23" s="75"/>
      <c r="S23" s="76"/>
      <c r="T23" s="26"/>
      <c r="U23" s="26"/>
      <c r="V23" s="26"/>
      <c r="W23" s="26"/>
      <c r="X23" s="26"/>
      <c r="Y23" s="26"/>
      <c r="Z23" s="26"/>
      <c r="AA23" s="26"/>
      <c r="AB23" s="26"/>
      <c r="AC23" s="313"/>
    </row>
    <row r="24" spans="1:29" ht="12.75" customHeight="1" x14ac:dyDescent="0.25">
      <c r="A24" s="317"/>
      <c r="B24" s="49" t="s">
        <v>235</v>
      </c>
      <c r="C24" s="42"/>
      <c r="D24" s="42"/>
      <c r="E24" s="42"/>
      <c r="F24" s="500"/>
      <c r="G24" s="395"/>
      <c r="H24" s="413" t="str">
        <f>IF(N24="","",G24*(1+N24))</f>
        <v/>
      </c>
      <c r="I24" s="626"/>
      <c r="J24" s="40" t="str">
        <f>IF(O24="","",H24*(1+O24))</f>
        <v/>
      </c>
      <c r="K24" s="40" t="str">
        <f t="shared" si="4"/>
        <v/>
      </c>
      <c r="L24" s="56" t="str">
        <f t="shared" si="4"/>
        <v/>
      </c>
      <c r="M24" s="51" t="str">
        <f>IF(C24="","",IF(AND(G24&gt;=0,G24&lt;&gt;"",C24&gt;0),(G24/C24)^(1/4)-1,IF(AND(F24&gt;=0,C24&gt;0),(F24/C24)^(1/3)-1,"N/A")))</f>
        <v/>
      </c>
      <c r="N24" s="146"/>
      <c r="O24" s="147"/>
      <c r="P24" s="147"/>
      <c r="Q24" s="147"/>
      <c r="R24" s="75"/>
      <c r="S24" s="76"/>
      <c r="T24" s="26"/>
      <c r="U24" s="26"/>
      <c r="V24" s="26"/>
      <c r="W24" s="26"/>
      <c r="X24" s="26"/>
      <c r="Y24" s="26"/>
      <c r="Z24" s="26"/>
      <c r="AA24" s="26"/>
      <c r="AB24" s="26"/>
      <c r="AC24" s="313"/>
    </row>
    <row r="25" spans="1:29" ht="12.75" customHeight="1" x14ac:dyDescent="0.25">
      <c r="A25" s="321"/>
      <c r="B25" s="34" t="s">
        <v>236</v>
      </c>
      <c r="C25" s="117">
        <f t="shared" ref="C25:L25" si="5">SUM(C17:C24)</f>
        <v>56790</v>
      </c>
      <c r="D25" s="117">
        <f t="shared" si="5"/>
        <v>59868</v>
      </c>
      <c r="E25" s="117">
        <f t="shared" si="5"/>
        <v>60750</v>
      </c>
      <c r="F25" s="591">
        <f t="shared" si="5"/>
        <v>146997</v>
      </c>
      <c r="G25" s="598">
        <f t="shared" si="5"/>
        <v>170487</v>
      </c>
      <c r="H25" s="414">
        <f t="shared" si="5"/>
        <v>254062</v>
      </c>
      <c r="I25" s="625"/>
      <c r="J25" s="58">
        <f t="shared" si="5"/>
        <v>264534.48</v>
      </c>
      <c r="K25" s="58">
        <f t="shared" si="5"/>
        <v>125682.4592</v>
      </c>
      <c r="L25" s="58">
        <f t="shared" si="5"/>
        <v>131874.35356799999</v>
      </c>
      <c r="M25" s="144">
        <f>IF(AND(G25&gt;0,C25&gt;0),(G25/C25)^(1/4)-1,IF(AND(G25&lt;=0,C25&gt;0),(F25/C25)^(1/3)-1,""))</f>
        <v>0.31629990515931161</v>
      </c>
      <c r="N25" s="62">
        <f>IF(G25&lt;=0,"",(H25-G25)/G25)</f>
        <v>0.49021333004862538</v>
      </c>
      <c r="O25" s="62">
        <f>IF(H25&lt;=0,"",(J25-H25)/H25)</f>
        <v>4.1220174603049574E-2</v>
      </c>
      <c r="P25" s="62">
        <f>IF(J25&lt;=0,"",(K25-J25)/J25)</f>
        <v>-0.52489195661752674</v>
      </c>
      <c r="Q25" s="62">
        <f>IF(K25&lt;=0,"",(L25-K25)/K25)</f>
        <v>4.9266177694269636E-2</v>
      </c>
      <c r="R25" s="83"/>
      <c r="S25" s="26"/>
      <c r="T25" s="26"/>
      <c r="U25" s="26"/>
      <c r="V25" s="26"/>
      <c r="W25" s="26"/>
      <c r="X25" s="26"/>
      <c r="Y25" s="26"/>
      <c r="Z25" s="26"/>
      <c r="AA25" s="26"/>
      <c r="AB25" s="26"/>
      <c r="AC25" s="313"/>
    </row>
    <row r="26" spans="1:29" ht="12.75" customHeight="1" x14ac:dyDescent="0.25">
      <c r="A26" s="317"/>
      <c r="B26" s="84"/>
      <c r="C26" s="292"/>
      <c r="D26" s="292"/>
      <c r="E26" s="292"/>
      <c r="F26" s="534"/>
      <c r="G26" s="561"/>
      <c r="H26" s="582"/>
      <c r="I26" s="627"/>
      <c r="J26" s="292"/>
      <c r="K26" s="292"/>
      <c r="L26" s="292"/>
      <c r="M26" s="292"/>
      <c r="N26" s="108"/>
      <c r="O26" s="292"/>
      <c r="P26" s="292"/>
      <c r="Q26" s="292"/>
      <c r="R26" s="292"/>
      <c r="S26" s="26"/>
      <c r="T26" s="26"/>
      <c r="U26" s="26"/>
      <c r="V26" s="26"/>
      <c r="W26" s="26"/>
      <c r="X26" s="26"/>
      <c r="Y26" s="26"/>
      <c r="Z26" s="26"/>
      <c r="AA26" s="26"/>
      <c r="AB26" s="26"/>
      <c r="AC26" s="313"/>
    </row>
    <row r="27" spans="1:29" ht="12.75" customHeight="1" x14ac:dyDescent="0.25">
      <c r="A27" s="673" t="s">
        <v>237</v>
      </c>
      <c r="B27" s="670"/>
      <c r="C27" s="58">
        <f t="shared" ref="C27:L27" si="6">C15-C25</f>
        <v>18280</v>
      </c>
      <c r="D27" s="58">
        <f t="shared" si="6"/>
        <v>15525</v>
      </c>
      <c r="E27" s="58">
        <f t="shared" si="6"/>
        <v>12679</v>
      </c>
      <c r="F27" s="507">
        <f t="shared" si="6"/>
        <v>8415</v>
      </c>
      <c r="G27" s="400">
        <f t="shared" si="6"/>
        <v>-55656</v>
      </c>
      <c r="H27" s="414">
        <f t="shared" si="6"/>
        <v>-114412</v>
      </c>
      <c r="I27" s="625"/>
      <c r="J27" s="58">
        <f t="shared" si="6"/>
        <v>-140084.47999999998</v>
      </c>
      <c r="K27" s="58">
        <f t="shared" si="6"/>
        <v>-6036.4591999999975</v>
      </c>
      <c r="L27" s="58">
        <f t="shared" si="6"/>
        <v>-9835.4335679999931</v>
      </c>
      <c r="M27" s="68"/>
      <c r="N27" s="68"/>
      <c r="O27" s="68"/>
      <c r="P27" s="68"/>
      <c r="Q27" s="68"/>
      <c r="R27" s="68"/>
      <c r="S27" s="68"/>
      <c r="T27" s="26"/>
      <c r="U27" s="26"/>
      <c r="V27" s="26"/>
      <c r="W27" s="26"/>
      <c r="X27" s="26"/>
      <c r="Y27" s="26"/>
      <c r="Z27" s="26"/>
      <c r="AA27" s="26"/>
      <c r="AB27" s="26"/>
      <c r="AC27" s="313"/>
    </row>
    <row r="28" spans="1:29" ht="12.75" customHeight="1" x14ac:dyDescent="0.25">
      <c r="A28" s="326"/>
      <c r="B28" s="293"/>
      <c r="C28" s="84"/>
      <c r="D28" s="84"/>
      <c r="E28" s="84"/>
      <c r="F28" s="535"/>
      <c r="G28" s="562"/>
      <c r="H28" s="583"/>
      <c r="I28" s="628"/>
      <c r="J28" s="84"/>
      <c r="K28" s="84"/>
      <c r="L28" s="84"/>
      <c r="M28" s="68"/>
      <c r="N28" s="68"/>
      <c r="O28" s="68"/>
      <c r="P28" s="68"/>
      <c r="Q28" s="68"/>
      <c r="R28" s="68"/>
      <c r="S28" s="68"/>
      <c r="T28" s="26"/>
      <c r="U28" s="26"/>
      <c r="V28" s="26"/>
      <c r="W28" s="26"/>
      <c r="X28" s="26"/>
      <c r="Y28" s="26"/>
      <c r="Z28" s="26"/>
      <c r="AA28" s="26"/>
      <c r="AB28" s="26"/>
      <c r="AC28" s="313"/>
    </row>
    <row r="29" spans="1:29" ht="12.75" customHeight="1" x14ac:dyDescent="0.25">
      <c r="A29" s="318" t="s">
        <v>238</v>
      </c>
      <c r="B29" s="68"/>
      <c r="C29" s="71"/>
      <c r="D29" s="71"/>
      <c r="E29" s="71"/>
      <c r="F29" s="509"/>
      <c r="G29" s="402"/>
      <c r="H29" s="415"/>
      <c r="I29" s="380"/>
      <c r="J29" s="68"/>
      <c r="K29" s="68"/>
      <c r="L29" s="68"/>
      <c r="M29" s="68"/>
      <c r="N29" s="26"/>
      <c r="O29" s="26"/>
      <c r="P29" s="26"/>
      <c r="Q29" s="26"/>
      <c r="R29" s="26"/>
      <c r="S29" s="26"/>
      <c r="T29" s="26"/>
      <c r="U29" s="26"/>
      <c r="V29" s="26"/>
      <c r="W29" s="26"/>
      <c r="X29" s="26"/>
      <c r="Y29" s="26"/>
      <c r="Z29" s="26"/>
      <c r="AA29" s="26"/>
      <c r="AB29" s="26"/>
      <c r="AC29" s="313"/>
    </row>
    <row r="30" spans="1:29" ht="13.65" customHeight="1" x14ac:dyDescent="0.25">
      <c r="A30" s="317"/>
      <c r="B30" s="88" t="s">
        <v>239</v>
      </c>
      <c r="C30" s="42"/>
      <c r="D30" s="42"/>
      <c r="E30" s="42"/>
      <c r="F30" s="500"/>
      <c r="G30" s="395">
        <v>359379</v>
      </c>
      <c r="H30" s="416">
        <f>G31</f>
        <v>350000</v>
      </c>
      <c r="I30" s="383"/>
      <c r="J30" s="73">
        <f>H31</f>
        <v>235588</v>
      </c>
      <c r="K30" s="73">
        <f>J31</f>
        <v>95503.520000000019</v>
      </c>
      <c r="L30" s="73">
        <f>K31</f>
        <v>89467.060800000021</v>
      </c>
      <c r="M30" s="26"/>
      <c r="N30" s="26"/>
      <c r="O30" s="26"/>
      <c r="P30" s="26"/>
      <c r="Q30" s="26"/>
      <c r="R30" s="26"/>
      <c r="S30" s="26"/>
      <c r="T30" s="26"/>
      <c r="U30" s="26"/>
      <c r="V30" s="26"/>
      <c r="W30" s="26"/>
      <c r="X30" s="26"/>
      <c r="Y30" s="26"/>
      <c r="Z30" s="26"/>
      <c r="AA30" s="26"/>
      <c r="AB30" s="26"/>
      <c r="AC30" s="313"/>
    </row>
    <row r="31" spans="1:29" ht="13.65" customHeight="1" x14ac:dyDescent="0.25">
      <c r="A31" s="316"/>
      <c r="B31" s="88" t="s">
        <v>240</v>
      </c>
      <c r="C31" s="42"/>
      <c r="D31" s="42"/>
      <c r="E31" s="42"/>
      <c r="F31" s="500"/>
      <c r="G31" s="395">
        <v>350000</v>
      </c>
      <c r="H31" s="584">
        <f>H27+H30</f>
        <v>235588</v>
      </c>
      <c r="I31" s="629"/>
      <c r="J31" s="295">
        <f>J27+J30</f>
        <v>95503.520000000019</v>
      </c>
      <c r="K31" s="295">
        <f>K27+K30</f>
        <v>89467.060800000021</v>
      </c>
      <c r="L31" s="295">
        <f>L27+L30</f>
        <v>79631.627232000028</v>
      </c>
      <c r="M31" s="68"/>
      <c r="N31" s="26"/>
      <c r="O31" s="26"/>
      <c r="P31" s="26"/>
      <c r="Q31" s="26"/>
      <c r="R31" s="26"/>
      <c r="S31" s="26"/>
      <c r="T31" s="26"/>
      <c r="U31" s="26"/>
      <c r="V31" s="26"/>
      <c r="W31" s="26"/>
      <c r="X31" s="26"/>
      <c r="Y31" s="26"/>
      <c r="Z31" s="26"/>
      <c r="AA31" s="26"/>
      <c r="AB31" s="26"/>
      <c r="AC31" s="313"/>
    </row>
    <row r="32" spans="1:29" ht="12.75" customHeight="1" x14ac:dyDescent="0.25">
      <c r="A32" s="327"/>
      <c r="B32" s="49" t="s">
        <v>241</v>
      </c>
      <c r="C32" s="42"/>
      <c r="D32" s="42"/>
      <c r="E32" s="42"/>
      <c r="F32" s="500"/>
      <c r="G32" s="395">
        <v>150000</v>
      </c>
      <c r="H32" s="585">
        <v>150000</v>
      </c>
      <c r="I32" s="619"/>
      <c r="J32" s="619"/>
      <c r="K32" s="297"/>
      <c r="L32" s="297"/>
      <c r="M32" s="298"/>
      <c r="N32" s="26"/>
      <c r="O32" s="26"/>
      <c r="P32" s="26"/>
      <c r="Q32" s="26"/>
      <c r="R32" s="26"/>
      <c r="S32" s="26"/>
      <c r="T32" s="26"/>
      <c r="U32" s="26"/>
      <c r="V32" s="26"/>
      <c r="W32" s="26"/>
      <c r="X32" s="26"/>
      <c r="Y32" s="26"/>
      <c r="Z32" s="26"/>
      <c r="AA32" s="26"/>
      <c r="AB32" s="26"/>
      <c r="AC32" s="313"/>
    </row>
    <row r="33" spans="1:29" ht="13.65" customHeight="1" x14ac:dyDescent="0.25">
      <c r="A33" s="317"/>
      <c r="B33" s="93" t="s">
        <v>242</v>
      </c>
      <c r="C33" s="299">
        <v>28551</v>
      </c>
      <c r="D33" s="299">
        <v>34249</v>
      </c>
      <c r="E33" s="299">
        <v>37007</v>
      </c>
      <c r="F33" s="536">
        <v>286548</v>
      </c>
      <c r="G33" s="563"/>
      <c r="H33" s="586">
        <f>IF(AND(C25&gt;0,D25&gt;0,E25&gt;0,F25&gt;0),H31-H32,0)</f>
        <v>85588</v>
      </c>
      <c r="I33" s="630"/>
      <c r="J33" s="300">
        <f>IF(AND(D25&gt;0,E25&gt;0,F25&gt;0,G25&gt;0),J31-J32,0)</f>
        <v>95503.520000000019</v>
      </c>
      <c r="K33" s="300">
        <f>IF(AND(E25&gt;0,F25&gt;0,G25&gt;0,H25&gt;0),K31-K32,0)</f>
        <v>89467.060800000021</v>
      </c>
      <c r="L33" s="300">
        <f>IF(AND(F25&gt;0,G25&gt;0,H25&gt;0,J25&gt;0),L31-L32,0)</f>
        <v>79631.627232000028</v>
      </c>
      <c r="M33" s="26"/>
      <c r="N33" s="26"/>
      <c r="O33" s="26"/>
      <c r="P33" s="26"/>
      <c r="Q33" s="26"/>
      <c r="R33" s="26"/>
      <c r="S33" s="26"/>
      <c r="T33" s="26"/>
      <c r="U33" s="26"/>
      <c r="V33" s="26"/>
      <c r="W33" s="26"/>
      <c r="X33" s="26"/>
      <c r="Y33" s="26"/>
      <c r="Z33" s="26"/>
      <c r="AA33" s="26"/>
      <c r="AB33" s="26"/>
      <c r="AC33" s="313"/>
    </row>
    <row r="34" spans="1:29" ht="13.5" customHeight="1" x14ac:dyDescent="0.25">
      <c r="A34" s="317"/>
      <c r="B34" s="40" t="s">
        <v>243</v>
      </c>
      <c r="C34" s="328">
        <f t="shared" ref="C34:L34" si="7">IF(C25&gt;0,C33/C25," ")</f>
        <v>0.50274696249339668</v>
      </c>
      <c r="D34" s="328">
        <f t="shared" si="7"/>
        <v>0.57207523217745704</v>
      </c>
      <c r="E34" s="328">
        <f t="shared" si="7"/>
        <v>0.60916872427983537</v>
      </c>
      <c r="F34" s="592">
        <f t="shared" si="7"/>
        <v>1.9493459050184698</v>
      </c>
      <c r="G34" s="599"/>
      <c r="H34" s="605">
        <f t="shared" si="7"/>
        <v>0.33687839976068834</v>
      </c>
      <c r="I34" s="631"/>
      <c r="J34" s="329">
        <f t="shared" si="7"/>
        <v>0.36102484636407334</v>
      </c>
      <c r="K34" s="329">
        <f t="shared" si="7"/>
        <v>0.71185001765146894</v>
      </c>
      <c r="L34" s="329">
        <f t="shared" si="7"/>
        <v>0.60384468304474825</v>
      </c>
      <c r="M34" s="68"/>
      <c r="N34" s="68"/>
      <c r="O34" s="68"/>
      <c r="P34" s="68"/>
      <c r="Q34" s="68"/>
      <c r="R34" s="68"/>
      <c r="S34" s="68"/>
      <c r="T34" s="26"/>
      <c r="U34" s="26"/>
      <c r="V34" s="26"/>
      <c r="W34" s="26"/>
      <c r="X34" s="26"/>
      <c r="Y34" s="26"/>
      <c r="Z34" s="26"/>
      <c r="AA34" s="26"/>
      <c r="AB34" s="26"/>
      <c r="AC34" s="313"/>
    </row>
    <row r="35" spans="1:29" ht="13.5" customHeight="1" x14ac:dyDescent="0.25">
      <c r="A35" s="326"/>
      <c r="B35" s="293"/>
      <c r="C35" s="84"/>
      <c r="D35" s="84"/>
      <c r="E35" s="84"/>
      <c r="F35" s="538"/>
      <c r="G35" s="565"/>
      <c r="H35" s="588"/>
      <c r="I35" s="632"/>
      <c r="J35" s="84"/>
      <c r="K35" s="84"/>
      <c r="L35" s="84"/>
      <c r="M35" s="68"/>
      <c r="N35" s="68"/>
      <c r="O35" s="68"/>
      <c r="P35" s="68"/>
      <c r="Q35" s="68"/>
      <c r="R35" s="68"/>
      <c r="S35" s="68"/>
      <c r="T35" s="26"/>
      <c r="U35" s="26"/>
      <c r="V35" s="26"/>
      <c r="W35" s="26"/>
      <c r="X35" s="26"/>
      <c r="Y35" s="26"/>
      <c r="Z35" s="26"/>
      <c r="AA35" s="26"/>
      <c r="AB35" s="26"/>
      <c r="AC35" s="313"/>
    </row>
    <row r="36" spans="1:29" ht="12.75" customHeight="1" x14ac:dyDescent="0.25">
      <c r="A36" s="327"/>
      <c r="B36" s="68"/>
      <c r="C36" s="43"/>
      <c r="D36" s="43"/>
      <c r="E36" s="43"/>
      <c r="F36" s="539"/>
      <c r="G36" s="468"/>
      <c r="H36" s="475"/>
      <c r="I36" s="633"/>
      <c r="J36" s="43"/>
      <c r="K36" s="43"/>
      <c r="L36" s="43"/>
      <c r="M36" s="68"/>
      <c r="N36" s="68"/>
      <c r="O36" s="68"/>
      <c r="P36" s="68"/>
      <c r="Q36" s="68"/>
      <c r="R36" s="68"/>
      <c r="S36" s="26"/>
      <c r="T36" s="26"/>
      <c r="U36" s="26"/>
      <c r="V36" s="26"/>
      <c r="W36" s="26"/>
      <c r="X36" s="26"/>
      <c r="Y36" s="26"/>
      <c r="Z36" s="26"/>
      <c r="AA36" s="26"/>
      <c r="AB36" s="26"/>
      <c r="AC36" s="313"/>
    </row>
    <row r="37" spans="1:29" ht="12.75" customHeight="1" x14ac:dyDescent="0.25">
      <c r="A37" s="321"/>
      <c r="B37" s="84"/>
      <c r="C37" s="58"/>
      <c r="D37" s="58"/>
      <c r="E37" s="58"/>
      <c r="F37" s="540"/>
      <c r="G37" s="469"/>
      <c r="H37" s="476"/>
      <c r="I37" s="634"/>
      <c r="J37" s="58"/>
      <c r="K37" s="58"/>
      <c r="L37" s="58"/>
      <c r="M37" s="68"/>
      <c r="N37" s="68"/>
      <c r="O37" s="68"/>
      <c r="P37" s="68"/>
      <c r="Q37" s="68"/>
      <c r="R37" s="68"/>
      <c r="S37" s="26"/>
      <c r="T37" s="26"/>
      <c r="U37" s="26"/>
      <c r="V37" s="26"/>
      <c r="W37" s="26"/>
      <c r="X37" s="26"/>
      <c r="Y37" s="26"/>
      <c r="Z37" s="26"/>
      <c r="AA37" s="26"/>
      <c r="AB37" s="26"/>
      <c r="AC37" s="313"/>
    </row>
    <row r="38" spans="1:29" ht="12.75" customHeight="1" x14ac:dyDescent="0.25">
      <c r="A38" s="321"/>
      <c r="B38" s="84"/>
      <c r="C38" s="58"/>
      <c r="D38" s="58"/>
      <c r="E38" s="58"/>
      <c r="F38" s="540"/>
      <c r="G38" s="469"/>
      <c r="H38" s="476"/>
      <c r="I38" s="634"/>
      <c r="J38" s="58"/>
      <c r="K38" s="58"/>
      <c r="L38" s="58"/>
      <c r="M38" s="68"/>
      <c r="N38" s="68"/>
      <c r="O38" s="68"/>
      <c r="P38" s="68"/>
      <c r="Q38" s="68"/>
      <c r="R38" s="68"/>
      <c r="S38" s="26"/>
      <c r="T38" s="26"/>
      <c r="U38" s="26"/>
      <c r="V38" s="26"/>
      <c r="W38" s="26"/>
      <c r="X38" s="26"/>
      <c r="Y38" s="26"/>
      <c r="Z38" s="26"/>
      <c r="AA38" s="26"/>
      <c r="AB38" s="26"/>
      <c r="AC38" s="313"/>
    </row>
    <row r="39" spans="1:29" ht="12.75" customHeight="1" x14ac:dyDescent="0.25">
      <c r="A39" s="321"/>
      <c r="B39" s="84"/>
      <c r="C39" s="58"/>
      <c r="D39" s="58"/>
      <c r="E39" s="58"/>
      <c r="F39" s="540"/>
      <c r="G39" s="469"/>
      <c r="H39" s="476"/>
      <c r="I39" s="634"/>
      <c r="J39" s="58"/>
      <c r="K39" s="58"/>
      <c r="L39" s="58"/>
      <c r="M39" s="68"/>
      <c r="N39" s="68"/>
      <c r="O39" s="68"/>
      <c r="P39" s="68"/>
      <c r="Q39" s="68"/>
      <c r="R39" s="68"/>
      <c r="S39" s="26"/>
      <c r="T39" s="26"/>
      <c r="U39" s="26"/>
      <c r="V39" s="26"/>
      <c r="W39" s="26"/>
      <c r="X39" s="26"/>
      <c r="Y39" s="26"/>
      <c r="Z39" s="26"/>
      <c r="AA39" s="26"/>
      <c r="AB39" s="26"/>
      <c r="AC39" s="313"/>
    </row>
    <row r="40" spans="1:29" ht="12.75" customHeight="1" x14ac:dyDescent="0.25">
      <c r="A40" s="321"/>
      <c r="B40" s="84"/>
      <c r="C40" s="58"/>
      <c r="D40" s="58"/>
      <c r="E40" s="58"/>
      <c r="F40" s="540"/>
      <c r="G40" s="469"/>
      <c r="H40" s="476"/>
      <c r="I40" s="634"/>
      <c r="J40" s="58"/>
      <c r="K40" s="58"/>
      <c r="L40" s="58"/>
      <c r="M40" s="68"/>
      <c r="N40" s="68"/>
      <c r="O40" s="68"/>
      <c r="P40" s="68"/>
      <c r="Q40" s="68"/>
      <c r="R40" s="68"/>
      <c r="S40" s="26"/>
      <c r="T40" s="26"/>
      <c r="U40" s="26"/>
      <c r="V40" s="26"/>
      <c r="W40" s="26"/>
      <c r="X40" s="26"/>
      <c r="Y40" s="26"/>
      <c r="Z40" s="26"/>
      <c r="AA40" s="26"/>
      <c r="AB40" s="26"/>
      <c r="AC40" s="313"/>
    </row>
    <row r="41" spans="1:29" ht="12.75" customHeight="1" x14ac:dyDescent="0.25">
      <c r="A41" s="321"/>
      <c r="B41" s="84"/>
      <c r="C41" s="58"/>
      <c r="D41" s="58"/>
      <c r="E41" s="58"/>
      <c r="F41" s="540"/>
      <c r="G41" s="469"/>
      <c r="H41" s="476"/>
      <c r="I41" s="634"/>
      <c r="J41" s="58"/>
      <c r="K41" s="58"/>
      <c r="L41" s="58"/>
      <c r="M41" s="68"/>
      <c r="N41" s="68"/>
      <c r="O41" s="68"/>
      <c r="P41" s="68"/>
      <c r="Q41" s="68"/>
      <c r="R41" s="68"/>
      <c r="S41" s="26"/>
      <c r="T41" s="26"/>
      <c r="U41" s="26"/>
      <c r="V41" s="26"/>
      <c r="W41" s="26"/>
      <c r="X41" s="26"/>
      <c r="Y41" s="26"/>
      <c r="Z41" s="26"/>
      <c r="AA41" s="26"/>
      <c r="AB41" s="26"/>
      <c r="AC41" s="313"/>
    </row>
    <row r="42" spans="1:29" ht="12.75" customHeight="1" x14ac:dyDescent="0.25">
      <c r="A42" s="321"/>
      <c r="B42" s="84"/>
      <c r="C42" s="58"/>
      <c r="D42" s="58"/>
      <c r="E42" s="58"/>
      <c r="F42" s="540"/>
      <c r="G42" s="469"/>
      <c r="H42" s="476"/>
      <c r="I42" s="634"/>
      <c r="J42" s="58"/>
      <c r="K42" s="58"/>
      <c r="L42" s="58"/>
      <c r="M42" s="68"/>
      <c r="N42" s="68"/>
      <c r="O42" s="68"/>
      <c r="P42" s="68"/>
      <c r="Q42" s="68"/>
      <c r="R42" s="68"/>
      <c r="S42" s="26"/>
      <c r="T42" s="26"/>
      <c r="U42" s="26"/>
      <c r="V42" s="26"/>
      <c r="W42" s="26"/>
      <c r="X42" s="26"/>
      <c r="Y42" s="26"/>
      <c r="Z42" s="26"/>
      <c r="AA42" s="26"/>
      <c r="AB42" s="26"/>
      <c r="AC42" s="313"/>
    </row>
    <row r="43" spans="1:29" ht="12.75" customHeight="1" x14ac:dyDescent="0.25">
      <c r="A43" s="317"/>
      <c r="B43" s="26"/>
      <c r="C43" s="303"/>
      <c r="D43" s="303"/>
      <c r="E43" s="303"/>
      <c r="F43" s="541"/>
      <c r="G43" s="470"/>
      <c r="H43" s="477"/>
      <c r="I43" s="635"/>
      <c r="J43" s="303"/>
      <c r="K43" s="303"/>
      <c r="L43" s="26"/>
      <c r="M43" s="26"/>
      <c r="N43" s="26"/>
      <c r="O43" s="26"/>
      <c r="P43" s="26"/>
      <c r="Q43" s="26"/>
      <c r="R43" s="26"/>
      <c r="S43" s="26"/>
      <c r="T43" s="26"/>
      <c r="U43" s="26"/>
      <c r="V43" s="26"/>
      <c r="W43" s="26"/>
      <c r="X43" s="26"/>
      <c r="Y43" s="26"/>
      <c r="Z43" s="26"/>
      <c r="AA43" s="26"/>
      <c r="AB43" s="26"/>
      <c r="AC43" s="313"/>
    </row>
    <row r="44" spans="1:29" ht="12.75" customHeight="1" x14ac:dyDescent="0.25">
      <c r="A44" s="317"/>
      <c r="B44" s="26"/>
      <c r="C44" s="303"/>
      <c r="D44" s="303"/>
      <c r="E44" s="303"/>
      <c r="F44" s="541"/>
      <c r="G44" s="470"/>
      <c r="H44" s="477"/>
      <c r="I44" s="635"/>
      <c r="J44" s="303"/>
      <c r="K44" s="303"/>
      <c r="L44" s="26"/>
      <c r="M44" s="26"/>
      <c r="N44" s="26"/>
      <c r="O44" s="26"/>
      <c r="P44" s="26"/>
      <c r="Q44" s="26"/>
      <c r="R44" s="26"/>
      <c r="S44" s="26"/>
      <c r="T44" s="26"/>
      <c r="U44" s="26"/>
      <c r="V44" s="26"/>
      <c r="W44" s="26"/>
      <c r="X44" s="26"/>
      <c r="Y44" s="26"/>
      <c r="Z44" s="26"/>
      <c r="AA44" s="26"/>
      <c r="AB44" s="26"/>
      <c r="AC44" s="313"/>
    </row>
    <row r="45" spans="1:29" ht="12.75" customHeight="1" x14ac:dyDescent="0.25">
      <c r="A45" s="317"/>
      <c r="B45" s="26"/>
      <c r="C45" s="303"/>
      <c r="D45" s="303"/>
      <c r="E45" s="303"/>
      <c r="F45" s="541"/>
      <c r="G45" s="470"/>
      <c r="H45" s="477"/>
      <c r="I45" s="635"/>
      <c r="J45" s="303"/>
      <c r="K45" s="303"/>
      <c r="L45" s="26"/>
      <c r="M45" s="26"/>
      <c r="N45" s="26"/>
      <c r="O45" s="26"/>
      <c r="P45" s="26"/>
      <c r="Q45" s="26"/>
      <c r="R45" s="26"/>
      <c r="S45" s="26"/>
      <c r="T45" s="26"/>
      <c r="U45" s="26"/>
      <c r="V45" s="26"/>
      <c r="W45" s="26"/>
      <c r="X45" s="26"/>
      <c r="Y45" s="26"/>
      <c r="Z45" s="26"/>
      <c r="AA45" s="26"/>
      <c r="AB45" s="26"/>
      <c r="AC45" s="313"/>
    </row>
    <row r="46" spans="1:29" ht="12.75" customHeight="1" x14ac:dyDescent="0.25">
      <c r="A46" s="317"/>
      <c r="B46" s="26"/>
      <c r="C46" s="26"/>
      <c r="D46" s="26"/>
      <c r="E46" s="26"/>
      <c r="F46" s="497"/>
      <c r="G46" s="390"/>
      <c r="H46" s="407"/>
      <c r="I46" s="374"/>
      <c r="J46" s="26"/>
      <c r="K46" s="26"/>
      <c r="L46" s="26"/>
      <c r="M46" s="26"/>
      <c r="N46" s="26"/>
      <c r="O46" s="26"/>
      <c r="P46" s="26"/>
      <c r="Q46" s="26"/>
      <c r="R46" s="26"/>
      <c r="S46" s="26"/>
      <c r="T46" s="26"/>
      <c r="U46" s="26"/>
      <c r="V46" s="26"/>
      <c r="W46" s="26"/>
      <c r="X46" s="26"/>
      <c r="Y46" s="26"/>
      <c r="Z46" s="26"/>
      <c r="AA46" s="26"/>
      <c r="AB46" s="26"/>
      <c r="AC46" s="313"/>
    </row>
    <row r="47" spans="1:29" ht="12.75" customHeight="1" x14ac:dyDescent="0.25">
      <c r="A47" s="317"/>
      <c r="B47" s="26"/>
      <c r="C47" s="26"/>
      <c r="D47" s="26"/>
      <c r="E47" s="26"/>
      <c r="F47" s="497"/>
      <c r="G47" s="390"/>
      <c r="H47" s="407"/>
      <c r="I47" s="374"/>
      <c r="J47" s="26"/>
      <c r="K47" s="26"/>
      <c r="L47" s="26"/>
      <c r="M47" s="26"/>
      <c r="N47" s="26"/>
      <c r="O47" s="26"/>
      <c r="P47" s="26"/>
      <c r="Q47" s="26"/>
      <c r="R47" s="26"/>
      <c r="S47" s="26"/>
      <c r="T47" s="26"/>
      <c r="U47" s="26"/>
      <c r="V47" s="26"/>
      <c r="W47" s="26"/>
      <c r="X47" s="26"/>
      <c r="Y47" s="26"/>
      <c r="Z47" s="26"/>
      <c r="AA47" s="26"/>
      <c r="AB47" s="26"/>
      <c r="AC47" s="313"/>
    </row>
    <row r="48" spans="1:29" ht="12.75" customHeight="1" x14ac:dyDescent="0.25">
      <c r="A48" s="317"/>
      <c r="B48" s="26"/>
      <c r="C48" s="26"/>
      <c r="D48" s="26"/>
      <c r="E48" s="26"/>
      <c r="F48" s="497"/>
      <c r="G48" s="390"/>
      <c r="H48" s="407"/>
      <c r="I48" s="374"/>
      <c r="J48" s="26"/>
      <c r="K48" s="26"/>
      <c r="L48" s="26"/>
      <c r="M48" s="26"/>
      <c r="N48" s="26"/>
      <c r="O48" s="26"/>
      <c r="P48" s="26"/>
      <c r="Q48" s="26"/>
      <c r="R48" s="26"/>
      <c r="S48" s="26"/>
      <c r="T48" s="26"/>
      <c r="U48" s="26"/>
      <c r="V48" s="26"/>
      <c r="W48" s="26"/>
      <c r="X48" s="26"/>
      <c r="Y48" s="26"/>
      <c r="Z48" s="26"/>
      <c r="AA48" s="26"/>
      <c r="AB48" s="26"/>
      <c r="AC48" s="313"/>
    </row>
    <row r="49" spans="1:29" ht="12.75" customHeight="1" x14ac:dyDescent="0.25">
      <c r="A49" s="317"/>
      <c r="B49" s="26"/>
      <c r="C49" s="26"/>
      <c r="D49" s="26"/>
      <c r="E49" s="26"/>
      <c r="F49" s="497"/>
      <c r="G49" s="390"/>
      <c r="H49" s="407"/>
      <c r="I49" s="374"/>
      <c r="J49" s="26"/>
      <c r="K49" s="26"/>
      <c r="L49" s="26"/>
      <c r="M49" s="26"/>
      <c r="N49" s="26"/>
      <c r="O49" s="26"/>
      <c r="P49" s="26"/>
      <c r="Q49" s="26"/>
      <c r="R49" s="26"/>
      <c r="S49" s="26"/>
      <c r="T49" s="26"/>
      <c r="U49" s="26"/>
      <c r="V49" s="26"/>
      <c r="W49" s="26"/>
      <c r="X49" s="26"/>
      <c r="Y49" s="26"/>
      <c r="Z49" s="26"/>
      <c r="AA49" s="26"/>
      <c r="AB49" s="26"/>
      <c r="AC49" s="313"/>
    </row>
    <row r="50" spans="1:29" ht="12.75" customHeight="1" x14ac:dyDescent="0.25">
      <c r="A50" s="317"/>
      <c r="B50" s="26"/>
      <c r="C50" s="26"/>
      <c r="D50" s="26"/>
      <c r="E50" s="26"/>
      <c r="F50" s="497"/>
      <c r="G50" s="390"/>
      <c r="H50" s="407"/>
      <c r="I50" s="374"/>
      <c r="J50" s="26"/>
      <c r="K50" s="26"/>
      <c r="L50" s="26"/>
      <c r="M50" s="26"/>
      <c r="N50" s="26"/>
      <c r="O50" s="26"/>
      <c r="P50" s="26"/>
      <c r="Q50" s="26"/>
      <c r="R50" s="26"/>
      <c r="S50" s="26"/>
      <c r="T50" s="26"/>
      <c r="U50" s="26"/>
      <c r="V50" s="26"/>
      <c r="W50" s="26"/>
      <c r="X50" s="26"/>
      <c r="Y50" s="26"/>
      <c r="Z50" s="26"/>
      <c r="AA50" s="26"/>
      <c r="AB50" s="26"/>
      <c r="AC50" s="313"/>
    </row>
    <row r="51" spans="1:29" ht="12.75" customHeight="1" x14ac:dyDescent="0.25">
      <c r="A51" s="317"/>
      <c r="B51" s="26"/>
      <c r="C51" s="26"/>
      <c r="D51" s="26"/>
      <c r="E51" s="26"/>
      <c r="F51" s="497"/>
      <c r="G51" s="390"/>
      <c r="H51" s="407"/>
      <c r="I51" s="374"/>
      <c r="J51" s="26"/>
      <c r="K51" s="26"/>
      <c r="L51" s="26"/>
      <c r="M51" s="26"/>
      <c r="N51" s="26"/>
      <c r="O51" s="26"/>
      <c r="P51" s="26"/>
      <c r="Q51" s="26"/>
      <c r="R51" s="26"/>
      <c r="S51" s="26"/>
      <c r="T51" s="26"/>
      <c r="U51" s="26"/>
      <c r="V51" s="26"/>
      <c r="W51" s="26"/>
      <c r="X51" s="26"/>
      <c r="Y51" s="26"/>
      <c r="Z51" s="26"/>
      <c r="AA51" s="26"/>
      <c r="AB51" s="26"/>
      <c r="AC51" s="313"/>
    </row>
    <row r="52" spans="1:29" ht="12.75" customHeight="1" x14ac:dyDescent="0.25">
      <c r="A52" s="317"/>
      <c r="B52" s="26"/>
      <c r="C52" s="26"/>
      <c r="D52" s="26"/>
      <c r="E52" s="26"/>
      <c r="F52" s="497"/>
      <c r="G52" s="390"/>
      <c r="H52" s="407"/>
      <c r="I52" s="374"/>
      <c r="J52" s="26"/>
      <c r="K52" s="26"/>
      <c r="L52" s="26"/>
      <c r="M52" s="26"/>
      <c r="N52" s="26"/>
      <c r="O52" s="26"/>
      <c r="P52" s="26"/>
      <c r="Q52" s="26"/>
      <c r="R52" s="26"/>
      <c r="S52" s="26"/>
      <c r="T52" s="26"/>
      <c r="U52" s="26"/>
      <c r="V52" s="26"/>
      <c r="W52" s="26"/>
      <c r="X52" s="26"/>
      <c r="Y52" s="26"/>
      <c r="Z52" s="26"/>
      <c r="AA52" s="26"/>
      <c r="AB52" s="26"/>
      <c r="AC52" s="313"/>
    </row>
    <row r="53" spans="1:29" ht="12.75" customHeight="1" x14ac:dyDescent="0.25">
      <c r="A53" s="317"/>
      <c r="B53" s="26"/>
      <c r="C53" s="26"/>
      <c r="D53" s="26"/>
      <c r="E53" s="26"/>
      <c r="F53" s="497"/>
      <c r="G53" s="390"/>
      <c r="H53" s="407"/>
      <c r="I53" s="374"/>
      <c r="J53" s="26"/>
      <c r="K53" s="26"/>
      <c r="L53" s="26"/>
      <c r="M53" s="26"/>
      <c r="N53" s="26"/>
      <c r="O53" s="26"/>
      <c r="P53" s="26"/>
      <c r="Q53" s="26"/>
      <c r="R53" s="26"/>
      <c r="S53" s="26"/>
      <c r="T53" s="26"/>
      <c r="U53" s="26"/>
      <c r="V53" s="26"/>
      <c r="W53" s="26"/>
      <c r="X53" s="26"/>
      <c r="Y53" s="26"/>
      <c r="Z53" s="26"/>
      <c r="AA53" s="26"/>
      <c r="AB53" s="26"/>
      <c r="AC53" s="313"/>
    </row>
    <row r="54" spans="1:29" ht="12.75" customHeight="1" x14ac:dyDescent="0.25">
      <c r="A54" s="317"/>
      <c r="B54" s="26"/>
      <c r="C54" s="26"/>
      <c r="D54" s="26"/>
      <c r="E54" s="26"/>
      <c r="F54" s="497"/>
      <c r="G54" s="390"/>
      <c r="H54" s="407"/>
      <c r="I54" s="374"/>
      <c r="J54" s="26"/>
      <c r="K54" s="26"/>
      <c r="L54" s="26"/>
      <c r="M54" s="26"/>
      <c r="N54" s="26"/>
      <c r="O54" s="26"/>
      <c r="P54" s="26"/>
      <c r="Q54" s="26"/>
      <c r="R54" s="26"/>
      <c r="S54" s="26"/>
      <c r="T54" s="26"/>
      <c r="U54" s="26"/>
      <c r="V54" s="26"/>
      <c r="W54" s="26"/>
      <c r="X54" s="26"/>
      <c r="Y54" s="26"/>
      <c r="Z54" s="26"/>
      <c r="AA54" s="26"/>
      <c r="AB54" s="26"/>
      <c r="AC54" s="313"/>
    </row>
    <row r="55" spans="1:29" ht="12.75" customHeight="1" x14ac:dyDescent="0.25">
      <c r="A55" s="330"/>
      <c r="B55" s="331"/>
      <c r="C55" s="331"/>
      <c r="D55" s="331"/>
      <c r="E55" s="331"/>
      <c r="F55" s="593"/>
      <c r="G55" s="600"/>
      <c r="H55" s="606"/>
      <c r="I55" s="636"/>
      <c r="J55" s="331"/>
      <c r="K55" s="331"/>
      <c r="L55" s="331"/>
      <c r="M55" s="331"/>
      <c r="N55" s="331"/>
      <c r="O55" s="331"/>
      <c r="P55" s="331"/>
      <c r="Q55" s="331"/>
      <c r="R55" s="331"/>
      <c r="S55" s="331"/>
      <c r="T55" s="331"/>
      <c r="U55" s="331"/>
      <c r="V55" s="331"/>
      <c r="W55" s="331"/>
      <c r="X55" s="331"/>
      <c r="Y55" s="331"/>
      <c r="Z55" s="331"/>
      <c r="AA55" s="331"/>
      <c r="AB55" s="331"/>
      <c r="AC55" s="332"/>
    </row>
    <row r="56" spans="1:29" ht="12.75" customHeight="1" x14ac:dyDescent="0.25">
      <c r="A56" s="333"/>
      <c r="B56" s="334"/>
      <c r="C56" s="334"/>
      <c r="D56" s="334"/>
      <c r="E56" s="334"/>
      <c r="F56" s="594"/>
      <c r="G56" s="601"/>
      <c r="H56" s="607"/>
      <c r="I56" s="637"/>
      <c r="J56" s="334"/>
      <c r="K56" s="334"/>
      <c r="L56" s="334"/>
      <c r="M56" s="334"/>
      <c r="N56" s="334"/>
      <c r="O56" s="334"/>
      <c r="P56" s="334"/>
      <c r="Q56" s="334"/>
      <c r="R56" s="334"/>
      <c r="S56" s="334"/>
      <c r="T56" s="334"/>
      <c r="U56" s="334"/>
      <c r="V56" s="334"/>
      <c r="W56" s="334"/>
      <c r="X56" s="334"/>
      <c r="Y56" s="334"/>
      <c r="Z56" s="334"/>
      <c r="AA56" s="334"/>
      <c r="AB56" s="334"/>
      <c r="AC56" s="335"/>
    </row>
    <row r="57" spans="1:29" ht="12.75" customHeight="1" x14ac:dyDescent="0.25">
      <c r="A57" s="5"/>
      <c r="B57" s="6"/>
      <c r="C57" s="6"/>
      <c r="D57" s="6"/>
      <c r="E57" s="6"/>
      <c r="F57" s="595"/>
      <c r="G57" s="602"/>
      <c r="H57" s="608"/>
      <c r="I57" s="638"/>
      <c r="J57" s="6"/>
      <c r="K57" s="6"/>
      <c r="L57" s="6"/>
      <c r="M57" s="6"/>
      <c r="N57" s="6"/>
      <c r="O57" s="6"/>
      <c r="P57" s="6"/>
      <c r="Q57" s="6"/>
      <c r="R57" s="6"/>
      <c r="S57" s="6"/>
      <c r="T57" s="6"/>
      <c r="U57" s="6"/>
      <c r="V57" s="6"/>
      <c r="W57" s="6"/>
      <c r="X57" s="6"/>
      <c r="Y57" s="6"/>
      <c r="Z57" s="6"/>
      <c r="AA57" s="6"/>
      <c r="AB57" s="6"/>
      <c r="AC57" s="7"/>
    </row>
    <row r="58" spans="1:29" ht="12.75" customHeight="1" x14ac:dyDescent="0.25">
      <c r="A58" s="5"/>
      <c r="B58" s="6"/>
      <c r="C58" s="6"/>
      <c r="D58" s="6"/>
      <c r="E58" s="6"/>
      <c r="F58" s="595"/>
      <c r="G58" s="602"/>
      <c r="H58" s="608"/>
      <c r="I58" s="638"/>
      <c r="J58" s="6"/>
      <c r="K58" s="6"/>
      <c r="L58" s="6"/>
      <c r="M58" s="6"/>
      <c r="N58" s="6"/>
      <c r="O58" s="6"/>
      <c r="P58" s="6"/>
      <c r="Q58" s="6"/>
      <c r="R58" s="6"/>
      <c r="S58" s="6"/>
      <c r="T58" s="6"/>
      <c r="U58" s="6"/>
      <c r="V58" s="6"/>
      <c r="W58" s="6"/>
      <c r="X58" s="6"/>
      <c r="Y58" s="6"/>
      <c r="Z58" s="6"/>
      <c r="AA58" s="6"/>
      <c r="AB58" s="6"/>
      <c r="AC58" s="7"/>
    </row>
    <row r="59" spans="1:29" ht="12.75" customHeight="1" x14ac:dyDescent="0.25">
      <c r="A59" s="5"/>
      <c r="B59" s="6"/>
      <c r="C59" s="6"/>
      <c r="D59" s="6"/>
      <c r="E59" s="6"/>
      <c r="F59" s="595"/>
      <c r="G59" s="602"/>
      <c r="H59" s="608"/>
      <c r="I59" s="638"/>
      <c r="J59" s="6"/>
      <c r="K59" s="6"/>
      <c r="L59" s="6"/>
      <c r="M59" s="6"/>
      <c r="N59" s="6"/>
      <c r="O59" s="6"/>
      <c r="P59" s="6"/>
      <c r="Q59" s="6"/>
      <c r="R59" s="6"/>
      <c r="S59" s="6"/>
      <c r="T59" s="6"/>
      <c r="U59" s="6"/>
      <c r="V59" s="6"/>
      <c r="W59" s="6"/>
      <c r="X59" s="6"/>
      <c r="Y59" s="6"/>
      <c r="Z59" s="6"/>
      <c r="AA59" s="6"/>
      <c r="AB59" s="6"/>
      <c r="AC59" s="7"/>
    </row>
    <row r="60" spans="1:29" ht="12.75" customHeight="1" x14ac:dyDescent="0.25">
      <c r="A60" s="5"/>
      <c r="B60" s="6"/>
      <c r="C60" s="6"/>
      <c r="D60" s="6"/>
      <c r="E60" s="6"/>
      <c r="F60" s="595"/>
      <c r="G60" s="602"/>
      <c r="H60" s="608"/>
      <c r="I60" s="638"/>
      <c r="J60" s="6"/>
      <c r="K60" s="6"/>
      <c r="L60" s="6"/>
      <c r="M60" s="6"/>
      <c r="N60" s="6"/>
      <c r="O60" s="6"/>
      <c r="P60" s="6"/>
      <c r="Q60" s="6"/>
      <c r="R60" s="6"/>
      <c r="S60" s="6"/>
      <c r="T60" s="6"/>
      <c r="U60" s="6"/>
      <c r="V60" s="6"/>
      <c r="W60" s="6"/>
      <c r="X60" s="6"/>
      <c r="Y60" s="6"/>
      <c r="Z60" s="6"/>
      <c r="AA60" s="6"/>
      <c r="AB60" s="6"/>
      <c r="AC60" s="7"/>
    </row>
    <row r="61" spans="1:29" ht="12.75" customHeight="1" x14ac:dyDescent="0.25">
      <c r="A61" s="5"/>
      <c r="B61" s="6"/>
      <c r="C61" s="6"/>
      <c r="D61" s="6"/>
      <c r="E61" s="6"/>
      <c r="F61" s="595"/>
      <c r="G61" s="602"/>
      <c r="H61" s="608"/>
      <c r="I61" s="638"/>
      <c r="J61" s="6"/>
      <c r="K61" s="6"/>
      <c r="L61" s="6"/>
      <c r="M61" s="6"/>
      <c r="N61" s="6"/>
      <c r="O61" s="6"/>
      <c r="P61" s="6"/>
      <c r="Q61" s="6"/>
      <c r="R61" s="6"/>
      <c r="S61" s="6"/>
      <c r="T61" s="6"/>
      <c r="U61" s="6"/>
      <c r="V61" s="6"/>
      <c r="W61" s="6"/>
      <c r="X61" s="6"/>
      <c r="Y61" s="6"/>
      <c r="Z61" s="6"/>
      <c r="AA61" s="6"/>
      <c r="AB61" s="6"/>
      <c r="AC61" s="7"/>
    </row>
    <row r="62" spans="1:29" ht="12.75" customHeight="1" x14ac:dyDescent="0.25">
      <c r="A62" s="5"/>
      <c r="B62" s="6"/>
      <c r="C62" s="6"/>
      <c r="D62" s="6"/>
      <c r="E62" s="6"/>
      <c r="F62" s="595"/>
      <c r="G62" s="602"/>
      <c r="H62" s="608"/>
      <c r="I62" s="638"/>
      <c r="J62" s="6"/>
      <c r="K62" s="6"/>
      <c r="L62" s="6"/>
      <c r="M62" s="6"/>
      <c r="N62" s="6"/>
      <c r="O62" s="6"/>
      <c r="P62" s="6"/>
      <c r="Q62" s="6"/>
      <c r="R62" s="6"/>
      <c r="S62" s="6"/>
      <c r="T62" s="6"/>
      <c r="U62" s="6"/>
      <c r="V62" s="6"/>
      <c r="W62" s="6"/>
      <c r="X62" s="6"/>
      <c r="Y62" s="6"/>
      <c r="Z62" s="6"/>
      <c r="AA62" s="6"/>
      <c r="AB62" s="6"/>
      <c r="AC62" s="7"/>
    </row>
    <row r="63" spans="1:29" ht="12.75" customHeight="1" x14ac:dyDescent="0.25">
      <c r="A63" s="5"/>
      <c r="B63" s="6"/>
      <c r="C63" s="6"/>
      <c r="D63" s="6"/>
      <c r="E63" s="6"/>
      <c r="F63" s="595"/>
      <c r="G63" s="602"/>
      <c r="H63" s="608"/>
      <c r="I63" s="638"/>
      <c r="J63" s="6"/>
      <c r="K63" s="6"/>
      <c r="L63" s="6"/>
      <c r="M63" s="6"/>
      <c r="N63" s="6"/>
      <c r="O63" s="6"/>
      <c r="P63" s="6"/>
      <c r="Q63" s="6"/>
      <c r="R63" s="6"/>
      <c r="S63" s="6"/>
      <c r="T63" s="6"/>
      <c r="U63" s="6"/>
      <c r="V63" s="6"/>
      <c r="W63" s="6"/>
      <c r="X63" s="6"/>
      <c r="Y63" s="6"/>
      <c r="Z63" s="6"/>
      <c r="AA63" s="6"/>
      <c r="AB63" s="6"/>
      <c r="AC63" s="7"/>
    </row>
    <row r="64" spans="1:29" ht="12.75" customHeight="1" x14ac:dyDescent="0.25">
      <c r="A64" s="5"/>
      <c r="B64" s="6"/>
      <c r="C64" s="6"/>
      <c r="D64" s="6"/>
      <c r="E64" s="6"/>
      <c r="F64" s="595"/>
      <c r="G64" s="602"/>
      <c r="H64" s="608"/>
      <c r="I64" s="638"/>
      <c r="J64" s="6"/>
      <c r="K64" s="6"/>
      <c r="L64" s="6"/>
      <c r="M64" s="6"/>
      <c r="N64" s="6"/>
      <c r="O64" s="6"/>
      <c r="P64" s="6"/>
      <c r="Q64" s="6"/>
      <c r="R64" s="6"/>
      <c r="S64" s="6"/>
      <c r="T64" s="6"/>
      <c r="U64" s="6"/>
      <c r="V64" s="6"/>
      <c r="W64" s="6"/>
      <c r="X64" s="6"/>
      <c r="Y64" s="6"/>
      <c r="Z64" s="6"/>
      <c r="AA64" s="6"/>
      <c r="AB64" s="6"/>
      <c r="AC64" s="7"/>
    </row>
    <row r="65" spans="1:29" ht="12.75" customHeight="1" x14ac:dyDescent="0.25">
      <c r="A65" s="5"/>
      <c r="B65" s="6"/>
      <c r="C65" s="6"/>
      <c r="D65" s="6"/>
      <c r="E65" s="6"/>
      <c r="F65" s="595"/>
      <c r="G65" s="602"/>
      <c r="H65" s="608"/>
      <c r="I65" s="638"/>
      <c r="J65" s="6"/>
      <c r="K65" s="6"/>
      <c r="L65" s="6"/>
      <c r="M65" s="6"/>
      <c r="N65" s="6"/>
      <c r="O65" s="6"/>
      <c r="P65" s="6"/>
      <c r="Q65" s="6"/>
      <c r="R65" s="6"/>
      <c r="S65" s="6"/>
      <c r="T65" s="6"/>
      <c r="U65" s="6"/>
      <c r="V65" s="6"/>
      <c r="W65" s="6"/>
      <c r="X65" s="6"/>
      <c r="Y65" s="6"/>
      <c r="Z65" s="6"/>
      <c r="AA65" s="6"/>
      <c r="AB65" s="6"/>
      <c r="AC65" s="7"/>
    </row>
    <row r="66" spans="1:29" ht="12.75" customHeight="1" x14ac:dyDescent="0.25">
      <c r="A66" s="5"/>
      <c r="B66" s="6"/>
      <c r="C66" s="6"/>
      <c r="D66" s="6"/>
      <c r="E66" s="6"/>
      <c r="F66" s="595"/>
      <c r="G66" s="602"/>
      <c r="H66" s="608"/>
      <c r="I66" s="638"/>
      <c r="J66" s="6"/>
      <c r="K66" s="6"/>
      <c r="L66" s="6"/>
      <c r="M66" s="6"/>
      <c r="N66" s="6"/>
      <c r="O66" s="6"/>
      <c r="P66" s="6"/>
      <c r="Q66" s="6"/>
      <c r="R66" s="6"/>
      <c r="S66" s="6"/>
      <c r="T66" s="6"/>
      <c r="U66" s="6"/>
      <c r="V66" s="6"/>
      <c r="W66" s="6"/>
      <c r="X66" s="6"/>
      <c r="Y66" s="6"/>
      <c r="Z66" s="6"/>
      <c r="AA66" s="6"/>
      <c r="AB66" s="6"/>
      <c r="AC66" s="7"/>
    </row>
    <row r="67" spans="1:29" ht="12.75" customHeight="1" x14ac:dyDescent="0.25">
      <c r="A67" s="5"/>
      <c r="B67" s="6"/>
      <c r="C67" s="6"/>
      <c r="D67" s="6"/>
      <c r="E67" s="6"/>
      <c r="F67" s="595"/>
      <c r="G67" s="602"/>
      <c r="H67" s="608"/>
      <c r="I67" s="638"/>
      <c r="J67" s="6"/>
      <c r="K67" s="6"/>
      <c r="L67" s="6"/>
      <c r="M67" s="6"/>
      <c r="N67" s="6"/>
      <c r="O67" s="6"/>
      <c r="P67" s="6"/>
      <c r="Q67" s="6"/>
      <c r="R67" s="6"/>
      <c r="S67" s="6"/>
      <c r="T67" s="6"/>
      <c r="U67" s="6"/>
      <c r="V67" s="6"/>
      <c r="W67" s="6"/>
      <c r="X67" s="6"/>
      <c r="Y67" s="6"/>
      <c r="Z67" s="6"/>
      <c r="AA67" s="6"/>
      <c r="AB67" s="6"/>
      <c r="AC67" s="7"/>
    </row>
    <row r="68" spans="1:29" ht="12.75" customHeight="1" x14ac:dyDescent="0.25">
      <c r="A68" s="5"/>
      <c r="B68" s="6"/>
      <c r="C68" s="6"/>
      <c r="D68" s="6"/>
      <c r="E68" s="6"/>
      <c r="F68" s="595"/>
      <c r="G68" s="602"/>
      <c r="H68" s="608"/>
      <c r="I68" s="638"/>
      <c r="J68" s="6"/>
      <c r="K68" s="6"/>
      <c r="L68" s="6"/>
      <c r="M68" s="6"/>
      <c r="N68" s="6"/>
      <c r="O68" s="6"/>
      <c r="P68" s="6"/>
      <c r="Q68" s="6"/>
      <c r="R68" s="6"/>
      <c r="S68" s="6"/>
      <c r="T68" s="6"/>
      <c r="U68" s="6"/>
      <c r="V68" s="6"/>
      <c r="W68" s="6"/>
      <c r="X68" s="6"/>
      <c r="Y68" s="6"/>
      <c r="Z68" s="6"/>
      <c r="AA68" s="6"/>
      <c r="AB68" s="6"/>
      <c r="AC68" s="7"/>
    </row>
    <row r="69" spans="1:29" ht="12.75" customHeight="1" x14ac:dyDescent="0.25">
      <c r="A69" s="5"/>
      <c r="B69" s="6"/>
      <c r="C69" s="6"/>
      <c r="D69" s="6"/>
      <c r="E69" s="6"/>
      <c r="F69" s="595"/>
      <c r="G69" s="602"/>
      <c r="H69" s="608"/>
      <c r="I69" s="638"/>
      <c r="J69" s="6"/>
      <c r="K69" s="6"/>
      <c r="L69" s="6"/>
      <c r="M69" s="6"/>
      <c r="N69" s="6"/>
      <c r="O69" s="6"/>
      <c r="P69" s="6"/>
      <c r="Q69" s="6"/>
      <c r="R69" s="6"/>
      <c r="S69" s="6"/>
      <c r="T69" s="6"/>
      <c r="U69" s="6"/>
      <c r="V69" s="6"/>
      <c r="W69" s="6"/>
      <c r="X69" s="6"/>
      <c r="Y69" s="6"/>
      <c r="Z69" s="6"/>
      <c r="AA69" s="6"/>
      <c r="AB69" s="6"/>
      <c r="AC69" s="7"/>
    </row>
    <row r="70" spans="1:29" ht="12.75" customHeight="1" x14ac:dyDescent="0.25">
      <c r="A70" s="5"/>
      <c r="B70" s="6"/>
      <c r="C70" s="6"/>
      <c r="D70" s="6"/>
      <c r="E70" s="6"/>
      <c r="F70" s="595"/>
      <c r="G70" s="602"/>
      <c r="H70" s="608"/>
      <c r="I70" s="638"/>
      <c r="J70" s="6"/>
      <c r="K70" s="6"/>
      <c r="L70" s="6"/>
      <c r="M70" s="6"/>
      <c r="N70" s="6"/>
      <c r="O70" s="6"/>
      <c r="P70" s="6"/>
      <c r="Q70" s="6"/>
      <c r="R70" s="6"/>
      <c r="S70" s="6"/>
      <c r="T70" s="6"/>
      <c r="U70" s="6"/>
      <c r="V70" s="6"/>
      <c r="W70" s="6"/>
      <c r="X70" s="6"/>
      <c r="Y70" s="6"/>
      <c r="Z70" s="6"/>
      <c r="AA70" s="6"/>
      <c r="AB70" s="6"/>
      <c r="AC70" s="7"/>
    </row>
    <row r="71" spans="1:29" ht="12.75" customHeight="1" x14ac:dyDescent="0.25">
      <c r="A71" s="5"/>
      <c r="B71" s="6"/>
      <c r="C71" s="6"/>
      <c r="D71" s="6"/>
      <c r="E71" s="6"/>
      <c r="F71" s="595"/>
      <c r="G71" s="602"/>
      <c r="H71" s="608"/>
      <c r="I71" s="638"/>
      <c r="J71" s="6"/>
      <c r="K71" s="6"/>
      <c r="L71" s="6"/>
      <c r="M71" s="6"/>
      <c r="N71" s="6"/>
      <c r="O71" s="6"/>
      <c r="P71" s="6"/>
      <c r="Q71" s="6"/>
      <c r="R71" s="6"/>
      <c r="S71" s="6"/>
      <c r="T71" s="6"/>
      <c r="U71" s="6"/>
      <c r="V71" s="6"/>
      <c r="W71" s="6"/>
      <c r="X71" s="6"/>
      <c r="Y71" s="6"/>
      <c r="Z71" s="6"/>
      <c r="AA71" s="6"/>
      <c r="AB71" s="6"/>
      <c r="AC71" s="7"/>
    </row>
    <row r="72" spans="1:29" ht="12.75" customHeight="1" x14ac:dyDescent="0.25">
      <c r="A72" s="5"/>
      <c r="B72" s="6"/>
      <c r="C72" s="6"/>
      <c r="D72" s="6"/>
      <c r="E72" s="6"/>
      <c r="F72" s="595"/>
      <c r="G72" s="602"/>
      <c r="H72" s="608"/>
      <c r="I72" s="638"/>
      <c r="J72" s="6"/>
      <c r="K72" s="6"/>
      <c r="L72" s="6"/>
      <c r="M72" s="6"/>
      <c r="N72" s="6"/>
      <c r="O72" s="6"/>
      <c r="P72" s="6"/>
      <c r="Q72" s="6"/>
      <c r="R72" s="6"/>
      <c r="S72" s="6"/>
      <c r="T72" s="6"/>
      <c r="U72" s="6"/>
      <c r="V72" s="6"/>
      <c r="W72" s="6"/>
      <c r="X72" s="6"/>
      <c r="Y72" s="6"/>
      <c r="Z72" s="6"/>
      <c r="AA72" s="6"/>
      <c r="AB72" s="6"/>
      <c r="AC72" s="7"/>
    </row>
    <row r="73" spans="1:29" ht="12.75" customHeight="1" x14ac:dyDescent="0.25">
      <c r="A73" s="5"/>
      <c r="B73" s="6"/>
      <c r="C73" s="6"/>
      <c r="D73" s="6"/>
      <c r="E73" s="6"/>
      <c r="F73" s="595"/>
      <c r="G73" s="602"/>
      <c r="H73" s="608"/>
      <c r="I73" s="638"/>
      <c r="J73" s="6"/>
      <c r="K73" s="6"/>
      <c r="L73" s="6"/>
      <c r="M73" s="6"/>
      <c r="N73" s="6"/>
      <c r="O73" s="6"/>
      <c r="P73" s="6"/>
      <c r="Q73" s="6"/>
      <c r="R73" s="6"/>
      <c r="S73" s="6"/>
      <c r="T73" s="6"/>
      <c r="U73" s="6"/>
      <c r="V73" s="6"/>
      <c r="W73" s="6"/>
      <c r="X73" s="6"/>
      <c r="Y73" s="6"/>
      <c r="Z73" s="6"/>
      <c r="AA73" s="6"/>
      <c r="AB73" s="6"/>
      <c r="AC73" s="7"/>
    </row>
    <row r="74" spans="1:29" ht="12.75" customHeight="1" x14ac:dyDescent="0.25">
      <c r="A74" s="5"/>
      <c r="B74" s="6"/>
      <c r="C74" s="6"/>
      <c r="D74" s="6"/>
      <c r="E74" s="6"/>
      <c r="F74" s="595"/>
      <c r="G74" s="602"/>
      <c r="H74" s="608"/>
      <c r="I74" s="638"/>
      <c r="J74" s="6"/>
      <c r="K74" s="6"/>
      <c r="L74" s="6"/>
      <c r="M74" s="6"/>
      <c r="N74" s="6"/>
      <c r="O74" s="6"/>
      <c r="P74" s="6"/>
      <c r="Q74" s="6"/>
      <c r="R74" s="6"/>
      <c r="S74" s="6"/>
      <c r="T74" s="6"/>
      <c r="U74" s="6"/>
      <c r="V74" s="6"/>
      <c r="W74" s="6"/>
      <c r="X74" s="6"/>
      <c r="Y74" s="6"/>
      <c r="Z74" s="6"/>
      <c r="AA74" s="6"/>
      <c r="AB74" s="6"/>
      <c r="AC74" s="7"/>
    </row>
    <row r="75" spans="1:29" ht="12.75" customHeight="1" x14ac:dyDescent="0.25">
      <c r="A75" s="5"/>
      <c r="B75" s="6"/>
      <c r="C75" s="6"/>
      <c r="D75" s="6"/>
      <c r="E75" s="6"/>
      <c r="F75" s="595"/>
      <c r="G75" s="602"/>
      <c r="H75" s="608"/>
      <c r="I75" s="638"/>
      <c r="J75" s="6"/>
      <c r="K75" s="6"/>
      <c r="L75" s="6"/>
      <c r="M75" s="6"/>
      <c r="N75" s="6"/>
      <c r="O75" s="6"/>
      <c r="P75" s="6"/>
      <c r="Q75" s="6"/>
      <c r="R75" s="6"/>
      <c r="S75" s="6"/>
      <c r="T75" s="6"/>
      <c r="U75" s="6"/>
      <c r="V75" s="6"/>
      <c r="W75" s="6"/>
      <c r="X75" s="6"/>
      <c r="Y75" s="6"/>
      <c r="Z75" s="6"/>
      <c r="AA75" s="6"/>
      <c r="AB75" s="6"/>
      <c r="AC75" s="7"/>
    </row>
    <row r="76" spans="1:29" ht="12.75" customHeight="1" x14ac:dyDescent="0.25">
      <c r="A76" s="5"/>
      <c r="B76" s="6"/>
      <c r="C76" s="6"/>
      <c r="D76" s="6"/>
      <c r="E76" s="6"/>
      <c r="F76" s="595"/>
      <c r="G76" s="602"/>
      <c r="H76" s="608"/>
      <c r="I76" s="638"/>
      <c r="J76" s="6"/>
      <c r="K76" s="6"/>
      <c r="L76" s="6"/>
      <c r="M76" s="6"/>
      <c r="N76" s="6"/>
      <c r="O76" s="6"/>
      <c r="P76" s="6"/>
      <c r="Q76" s="6"/>
      <c r="R76" s="6"/>
      <c r="S76" s="6"/>
      <c r="T76" s="6"/>
      <c r="U76" s="6"/>
      <c r="V76" s="6"/>
      <c r="W76" s="6"/>
      <c r="X76" s="6"/>
      <c r="Y76" s="6"/>
      <c r="Z76" s="6"/>
      <c r="AA76" s="6"/>
      <c r="AB76" s="6"/>
      <c r="AC76" s="7"/>
    </row>
    <row r="77" spans="1:29" ht="12.75" customHeight="1" x14ac:dyDescent="0.25">
      <c r="A77" s="5"/>
      <c r="B77" s="6"/>
      <c r="C77" s="6"/>
      <c r="D77" s="6"/>
      <c r="E77" s="6"/>
      <c r="F77" s="595"/>
      <c r="G77" s="602"/>
      <c r="H77" s="608"/>
      <c r="I77" s="638"/>
      <c r="J77" s="6"/>
      <c r="K77" s="6"/>
      <c r="L77" s="6"/>
      <c r="M77" s="6"/>
      <c r="N77" s="6"/>
      <c r="O77" s="6"/>
      <c r="P77" s="6"/>
      <c r="Q77" s="6"/>
      <c r="R77" s="6"/>
      <c r="S77" s="6"/>
      <c r="T77" s="6"/>
      <c r="U77" s="6"/>
      <c r="V77" s="6"/>
      <c r="W77" s="6"/>
      <c r="X77" s="6"/>
      <c r="Y77" s="6"/>
      <c r="Z77" s="6"/>
      <c r="AA77" s="6"/>
      <c r="AB77" s="6"/>
      <c r="AC77" s="7"/>
    </row>
    <row r="78" spans="1:29" ht="12.75" customHeight="1" x14ac:dyDescent="0.25">
      <c r="A78" s="5"/>
      <c r="B78" s="6"/>
      <c r="C78" s="6"/>
      <c r="D78" s="6"/>
      <c r="E78" s="6"/>
      <c r="F78" s="595"/>
      <c r="G78" s="602"/>
      <c r="H78" s="608"/>
      <c r="I78" s="638"/>
      <c r="J78" s="6"/>
      <c r="K78" s="6"/>
      <c r="L78" s="6"/>
      <c r="M78" s="6"/>
      <c r="N78" s="6"/>
      <c r="O78" s="6"/>
      <c r="P78" s="6"/>
      <c r="Q78" s="6"/>
      <c r="R78" s="6"/>
      <c r="S78" s="6"/>
      <c r="T78" s="6"/>
      <c r="U78" s="6"/>
      <c r="V78" s="6"/>
      <c r="W78" s="6"/>
      <c r="X78" s="6"/>
      <c r="Y78" s="6"/>
      <c r="Z78" s="6"/>
      <c r="AA78" s="6"/>
      <c r="AB78" s="6"/>
      <c r="AC78" s="7"/>
    </row>
    <row r="79" spans="1:29" ht="12.75" customHeight="1" x14ac:dyDescent="0.25">
      <c r="A79" s="5"/>
      <c r="B79" s="6"/>
      <c r="C79" s="6"/>
      <c r="D79" s="6"/>
      <c r="E79" s="6"/>
      <c r="F79" s="595"/>
      <c r="G79" s="602"/>
      <c r="H79" s="608"/>
      <c r="I79" s="638"/>
      <c r="J79" s="6"/>
      <c r="K79" s="6"/>
      <c r="L79" s="6"/>
      <c r="M79" s="6"/>
      <c r="N79" s="6"/>
      <c r="O79" s="6"/>
      <c r="P79" s="6"/>
      <c r="Q79" s="6"/>
      <c r="R79" s="6"/>
      <c r="S79" s="6"/>
      <c r="T79" s="6"/>
      <c r="U79" s="6"/>
      <c r="V79" s="6"/>
      <c r="W79" s="6"/>
      <c r="X79" s="6"/>
      <c r="Y79" s="6"/>
      <c r="Z79" s="6"/>
      <c r="AA79" s="6"/>
      <c r="AB79" s="6"/>
      <c r="AC79" s="7"/>
    </row>
    <row r="80" spans="1:29" ht="12.75" customHeight="1" x14ac:dyDescent="0.25">
      <c r="A80" s="5"/>
      <c r="B80" s="6"/>
      <c r="C80" s="6"/>
      <c r="D80" s="6"/>
      <c r="E80" s="6"/>
      <c r="F80" s="595"/>
      <c r="G80" s="602"/>
      <c r="H80" s="608"/>
      <c r="I80" s="638"/>
      <c r="J80" s="6"/>
      <c r="K80" s="6"/>
      <c r="L80" s="6"/>
      <c r="M80" s="6"/>
      <c r="N80" s="6"/>
      <c r="O80" s="6"/>
      <c r="P80" s="6"/>
      <c r="Q80" s="6"/>
      <c r="R80" s="6"/>
      <c r="S80" s="6"/>
      <c r="T80" s="6"/>
      <c r="U80" s="6"/>
      <c r="V80" s="6"/>
      <c r="W80" s="6"/>
      <c r="X80" s="6"/>
      <c r="Y80" s="6"/>
      <c r="Z80" s="6"/>
      <c r="AA80" s="6"/>
      <c r="AB80" s="6"/>
      <c r="AC80" s="7"/>
    </row>
    <row r="81" spans="1:29" ht="12.75" customHeight="1" x14ac:dyDescent="0.25">
      <c r="A81" s="5"/>
      <c r="B81" s="6"/>
      <c r="C81" s="6"/>
      <c r="D81" s="6"/>
      <c r="E81" s="6"/>
      <c r="F81" s="595"/>
      <c r="G81" s="602"/>
      <c r="H81" s="608"/>
      <c r="I81" s="638"/>
      <c r="J81" s="6"/>
      <c r="K81" s="6"/>
      <c r="L81" s="6"/>
      <c r="M81" s="6"/>
      <c r="N81" s="6"/>
      <c r="O81" s="6"/>
      <c r="P81" s="6"/>
      <c r="Q81" s="6"/>
      <c r="R81" s="6"/>
      <c r="S81" s="6"/>
      <c r="T81" s="6"/>
      <c r="U81" s="6"/>
      <c r="V81" s="6"/>
      <c r="W81" s="6"/>
      <c r="X81" s="6"/>
      <c r="Y81" s="6"/>
      <c r="Z81" s="6"/>
      <c r="AA81" s="6"/>
      <c r="AB81" s="6"/>
      <c r="AC81" s="7"/>
    </row>
    <row r="82" spans="1:29" ht="12.75" customHeight="1" x14ac:dyDescent="0.25">
      <c r="A82" s="5"/>
      <c r="B82" s="6"/>
      <c r="C82" s="6"/>
      <c r="D82" s="6"/>
      <c r="E82" s="6"/>
      <c r="F82" s="595"/>
      <c r="G82" s="602"/>
      <c r="H82" s="608"/>
      <c r="I82" s="638"/>
      <c r="J82" s="6"/>
      <c r="K82" s="6"/>
      <c r="L82" s="6"/>
      <c r="M82" s="6"/>
      <c r="N82" s="6"/>
      <c r="O82" s="6"/>
      <c r="P82" s="6"/>
      <c r="Q82" s="6"/>
      <c r="R82" s="6"/>
      <c r="S82" s="6"/>
      <c r="T82" s="6"/>
      <c r="U82" s="6"/>
      <c r="V82" s="6"/>
      <c r="W82" s="6"/>
      <c r="X82" s="6"/>
      <c r="Y82" s="6"/>
      <c r="Z82" s="6"/>
      <c r="AA82" s="6"/>
      <c r="AB82" s="6"/>
      <c r="AC82" s="7"/>
    </row>
    <row r="83" spans="1:29" ht="12.75" customHeight="1" x14ac:dyDescent="0.25">
      <c r="A83" s="5"/>
      <c r="B83" s="6"/>
      <c r="C83" s="6"/>
      <c r="D83" s="6"/>
      <c r="E83" s="6"/>
      <c r="F83" s="595"/>
      <c r="G83" s="602"/>
      <c r="H83" s="608"/>
      <c r="I83" s="638"/>
      <c r="J83" s="6"/>
      <c r="K83" s="6"/>
      <c r="L83" s="6"/>
      <c r="M83" s="6"/>
      <c r="N83" s="6"/>
      <c r="O83" s="6"/>
      <c r="P83" s="6"/>
      <c r="Q83" s="6"/>
      <c r="R83" s="6"/>
      <c r="S83" s="6"/>
      <c r="T83" s="6"/>
      <c r="U83" s="6"/>
      <c r="V83" s="6"/>
      <c r="W83" s="6"/>
      <c r="X83" s="6"/>
      <c r="Y83" s="6"/>
      <c r="Z83" s="6"/>
      <c r="AA83" s="6"/>
      <c r="AB83" s="6"/>
      <c r="AC83" s="7"/>
    </row>
    <row r="84" spans="1:29" ht="12.75" customHeight="1" x14ac:dyDescent="0.25">
      <c r="A84" s="5"/>
      <c r="B84" s="6"/>
      <c r="C84" s="6"/>
      <c r="D84" s="6"/>
      <c r="E84" s="6"/>
      <c r="F84" s="595"/>
      <c r="G84" s="602"/>
      <c r="H84" s="608"/>
      <c r="I84" s="638"/>
      <c r="J84" s="6"/>
      <c r="K84" s="6"/>
      <c r="L84" s="6"/>
      <c r="M84" s="6"/>
      <c r="N84" s="6"/>
      <c r="O84" s="6"/>
      <c r="P84" s="6"/>
      <c r="Q84" s="6"/>
      <c r="R84" s="6"/>
      <c r="S84" s="6"/>
      <c r="T84" s="6"/>
      <c r="U84" s="6"/>
      <c r="V84" s="6"/>
      <c r="W84" s="6"/>
      <c r="X84" s="6"/>
      <c r="Y84" s="6"/>
      <c r="Z84" s="6"/>
      <c r="AA84" s="6"/>
      <c r="AB84" s="6"/>
      <c r="AC84" s="7"/>
    </row>
    <row r="85" spans="1:29" ht="12.75" customHeight="1" x14ac:dyDescent="0.25">
      <c r="A85" s="5"/>
      <c r="B85" s="6"/>
      <c r="C85" s="6"/>
      <c r="D85" s="6"/>
      <c r="E85" s="6"/>
      <c r="F85" s="595"/>
      <c r="G85" s="602"/>
      <c r="H85" s="608"/>
      <c r="I85" s="638"/>
      <c r="J85" s="6"/>
      <c r="K85" s="6"/>
      <c r="L85" s="6"/>
      <c r="M85" s="6"/>
      <c r="N85" s="6"/>
      <c r="O85" s="6"/>
      <c r="P85" s="6"/>
      <c r="Q85" s="6"/>
      <c r="R85" s="6"/>
      <c r="S85" s="6"/>
      <c r="T85" s="6"/>
      <c r="U85" s="6"/>
      <c r="V85" s="6"/>
      <c r="W85" s="6"/>
      <c r="X85" s="6"/>
      <c r="Y85" s="6"/>
      <c r="Z85" s="6"/>
      <c r="AA85" s="6"/>
      <c r="AB85" s="6"/>
      <c r="AC85" s="7"/>
    </row>
    <row r="86" spans="1:29" ht="12.75" customHeight="1" x14ac:dyDescent="0.25">
      <c r="A86" s="5"/>
      <c r="B86" s="6"/>
      <c r="C86" s="6"/>
      <c r="D86" s="6"/>
      <c r="E86" s="6"/>
      <c r="F86" s="595"/>
      <c r="G86" s="602"/>
      <c r="H86" s="608"/>
      <c r="I86" s="638"/>
      <c r="J86" s="6"/>
      <c r="K86" s="6"/>
      <c r="L86" s="6"/>
      <c r="M86" s="6"/>
      <c r="N86" s="6"/>
      <c r="O86" s="6"/>
      <c r="P86" s="6"/>
      <c r="Q86" s="6"/>
      <c r="R86" s="6"/>
      <c r="S86" s="6"/>
      <c r="T86" s="6"/>
      <c r="U86" s="6"/>
      <c r="V86" s="6"/>
      <c r="W86" s="6"/>
      <c r="X86" s="6"/>
      <c r="Y86" s="6"/>
      <c r="Z86" s="6"/>
      <c r="AA86" s="6"/>
      <c r="AB86" s="6"/>
      <c r="AC86" s="7"/>
    </row>
    <row r="87" spans="1:29" ht="12.75" customHeight="1" x14ac:dyDescent="0.25">
      <c r="A87" s="5"/>
      <c r="B87" s="6"/>
      <c r="C87" s="6"/>
      <c r="D87" s="6"/>
      <c r="E87" s="6"/>
      <c r="F87" s="595"/>
      <c r="G87" s="602"/>
      <c r="H87" s="608"/>
      <c r="I87" s="638"/>
      <c r="J87" s="6"/>
      <c r="K87" s="6"/>
      <c r="L87" s="6"/>
      <c r="M87" s="6"/>
      <c r="N87" s="6"/>
      <c r="O87" s="6"/>
      <c r="P87" s="6"/>
      <c r="Q87" s="6"/>
      <c r="R87" s="6"/>
      <c r="S87" s="6"/>
      <c r="T87" s="6"/>
      <c r="U87" s="6"/>
      <c r="V87" s="6"/>
      <c r="W87" s="6"/>
      <c r="X87" s="6"/>
      <c r="Y87" s="6"/>
      <c r="Z87" s="6"/>
      <c r="AA87" s="6"/>
      <c r="AB87" s="6"/>
      <c r="AC87" s="7"/>
    </row>
    <row r="88" spans="1:29" ht="12.75" customHeight="1" x14ac:dyDescent="0.25">
      <c r="A88" s="5"/>
      <c r="B88" s="6"/>
      <c r="C88" s="6"/>
      <c r="D88" s="6"/>
      <c r="E88" s="6"/>
      <c r="F88" s="595"/>
      <c r="G88" s="602"/>
      <c r="H88" s="608"/>
      <c r="I88" s="638"/>
      <c r="J88" s="6"/>
      <c r="K88" s="6"/>
      <c r="L88" s="6"/>
      <c r="M88" s="6"/>
      <c r="N88" s="6"/>
      <c r="O88" s="6"/>
      <c r="P88" s="6"/>
      <c r="Q88" s="6"/>
      <c r="R88" s="6"/>
      <c r="S88" s="6"/>
      <c r="T88" s="6"/>
      <c r="U88" s="6"/>
      <c r="V88" s="6"/>
      <c r="W88" s="6"/>
      <c r="X88" s="6"/>
      <c r="Y88" s="6"/>
      <c r="Z88" s="6"/>
      <c r="AA88" s="6"/>
      <c r="AB88" s="6"/>
      <c r="AC88" s="7"/>
    </row>
    <row r="89" spans="1:29" ht="12.75" customHeight="1" x14ac:dyDescent="0.25">
      <c r="A89" s="5"/>
      <c r="B89" s="6"/>
      <c r="C89" s="6"/>
      <c r="D89" s="6"/>
      <c r="E89" s="6"/>
      <c r="F89" s="595"/>
      <c r="G89" s="602"/>
      <c r="H89" s="608"/>
      <c r="I89" s="638"/>
      <c r="J89" s="6"/>
      <c r="K89" s="6"/>
      <c r="L89" s="6"/>
      <c r="M89" s="6"/>
      <c r="N89" s="6"/>
      <c r="O89" s="6"/>
      <c r="P89" s="6"/>
      <c r="Q89" s="6"/>
      <c r="R89" s="6"/>
      <c r="S89" s="6"/>
      <c r="T89" s="6"/>
      <c r="U89" s="6"/>
      <c r="V89" s="6"/>
      <c r="W89" s="6"/>
      <c r="X89" s="6"/>
      <c r="Y89" s="6"/>
      <c r="Z89" s="6"/>
      <c r="AA89" s="6"/>
      <c r="AB89" s="6"/>
      <c r="AC89" s="7"/>
    </row>
    <row r="90" spans="1:29" ht="12.75" customHeight="1" x14ac:dyDescent="0.25">
      <c r="A90" s="5"/>
      <c r="B90" s="6"/>
      <c r="C90" s="6"/>
      <c r="D90" s="6"/>
      <c r="E90" s="6"/>
      <c r="F90" s="595"/>
      <c r="G90" s="602"/>
      <c r="H90" s="608"/>
      <c r="I90" s="638"/>
      <c r="J90" s="6"/>
      <c r="K90" s="6"/>
      <c r="L90" s="6"/>
      <c r="M90" s="6"/>
      <c r="N90" s="6"/>
      <c r="O90" s="6"/>
      <c r="P90" s="6"/>
      <c r="Q90" s="6"/>
      <c r="R90" s="6"/>
      <c r="S90" s="6"/>
      <c r="T90" s="6"/>
      <c r="U90" s="6"/>
      <c r="V90" s="6"/>
      <c r="W90" s="6"/>
      <c r="X90" s="6"/>
      <c r="Y90" s="6"/>
      <c r="Z90" s="6"/>
      <c r="AA90" s="6"/>
      <c r="AB90" s="6"/>
      <c r="AC90" s="7"/>
    </row>
    <row r="91" spans="1:29" ht="12.75" customHeight="1" x14ac:dyDescent="0.25">
      <c r="A91" s="5"/>
      <c r="B91" s="6"/>
      <c r="C91" s="6"/>
      <c r="D91" s="6"/>
      <c r="E91" s="6"/>
      <c r="F91" s="595"/>
      <c r="G91" s="602"/>
      <c r="H91" s="608"/>
      <c r="I91" s="638"/>
      <c r="J91" s="6"/>
      <c r="K91" s="6"/>
      <c r="L91" s="6"/>
      <c r="M91" s="6"/>
      <c r="N91" s="6"/>
      <c r="O91" s="6"/>
      <c r="P91" s="6"/>
      <c r="Q91" s="6"/>
      <c r="R91" s="6"/>
      <c r="S91" s="6"/>
      <c r="T91" s="6"/>
      <c r="U91" s="6"/>
      <c r="V91" s="6"/>
      <c r="W91" s="6"/>
      <c r="X91" s="6"/>
      <c r="Y91" s="6"/>
      <c r="Z91" s="6"/>
      <c r="AA91" s="6"/>
      <c r="AB91" s="6"/>
      <c r="AC91" s="7"/>
    </row>
    <row r="92" spans="1:29" ht="12.75" customHeight="1" x14ac:dyDescent="0.25">
      <c r="A92" s="5"/>
      <c r="B92" s="6"/>
      <c r="C92" s="6"/>
      <c r="D92" s="6"/>
      <c r="E92" s="6"/>
      <c r="F92" s="595"/>
      <c r="G92" s="602"/>
      <c r="H92" s="608"/>
      <c r="I92" s="638"/>
      <c r="J92" s="6"/>
      <c r="K92" s="6"/>
      <c r="L92" s="6"/>
      <c r="M92" s="6"/>
      <c r="N92" s="6"/>
      <c r="O92" s="6"/>
      <c r="P92" s="6"/>
      <c r="Q92" s="6"/>
      <c r="R92" s="6"/>
      <c r="S92" s="6"/>
      <c r="T92" s="6"/>
      <c r="U92" s="6"/>
      <c r="V92" s="6"/>
      <c r="W92" s="6"/>
      <c r="X92" s="6"/>
      <c r="Y92" s="6"/>
      <c r="Z92" s="6"/>
      <c r="AA92" s="6"/>
      <c r="AB92" s="6"/>
      <c r="AC92" s="7"/>
    </row>
    <row r="93" spans="1:29" ht="12.75" customHeight="1" x14ac:dyDescent="0.25">
      <c r="A93" s="5"/>
      <c r="B93" s="6"/>
      <c r="C93" s="6"/>
      <c r="D93" s="6"/>
      <c r="E93" s="6"/>
      <c r="F93" s="595"/>
      <c r="G93" s="602"/>
      <c r="H93" s="608"/>
      <c r="I93" s="638"/>
      <c r="J93" s="6"/>
      <c r="K93" s="6"/>
      <c r="L93" s="6"/>
      <c r="M93" s="6"/>
      <c r="N93" s="6"/>
      <c r="O93" s="6"/>
      <c r="P93" s="6"/>
      <c r="Q93" s="6"/>
      <c r="R93" s="6"/>
      <c r="S93" s="6"/>
      <c r="T93" s="6"/>
      <c r="U93" s="6"/>
      <c r="V93" s="6"/>
      <c r="W93" s="6"/>
      <c r="X93" s="6"/>
      <c r="Y93" s="6"/>
      <c r="Z93" s="6"/>
      <c r="AA93" s="6"/>
      <c r="AB93" s="6"/>
      <c r="AC93" s="7"/>
    </row>
    <row r="94" spans="1:29" ht="12.75" customHeight="1" x14ac:dyDescent="0.25">
      <c r="A94" s="5"/>
      <c r="B94" s="6"/>
      <c r="C94" s="6"/>
      <c r="D94" s="6"/>
      <c r="E94" s="6"/>
      <c r="F94" s="595"/>
      <c r="G94" s="602"/>
      <c r="H94" s="608"/>
      <c r="I94" s="638"/>
      <c r="J94" s="6"/>
      <c r="K94" s="6"/>
      <c r="L94" s="6"/>
      <c r="M94" s="6"/>
      <c r="N94" s="6"/>
      <c r="O94" s="6"/>
      <c r="P94" s="6"/>
      <c r="Q94" s="6"/>
      <c r="R94" s="6"/>
      <c r="S94" s="6"/>
      <c r="T94" s="6"/>
      <c r="U94" s="6"/>
      <c r="V94" s="6"/>
      <c r="W94" s="6"/>
      <c r="X94" s="6"/>
      <c r="Y94" s="6"/>
      <c r="Z94" s="6"/>
      <c r="AA94" s="6"/>
      <c r="AB94" s="6"/>
      <c r="AC94" s="7"/>
    </row>
    <row r="95" spans="1:29" ht="12.75" customHeight="1" x14ac:dyDescent="0.25">
      <c r="A95" s="5"/>
      <c r="B95" s="6"/>
      <c r="C95" s="6"/>
      <c r="D95" s="6"/>
      <c r="E95" s="6"/>
      <c r="F95" s="595"/>
      <c r="G95" s="602"/>
      <c r="H95" s="608"/>
      <c r="I95" s="638"/>
      <c r="J95" s="6"/>
      <c r="K95" s="6"/>
      <c r="L95" s="6"/>
      <c r="M95" s="6"/>
      <c r="N95" s="6"/>
      <c r="O95" s="6"/>
      <c r="P95" s="6"/>
      <c r="Q95" s="6"/>
      <c r="R95" s="6"/>
      <c r="S95" s="6"/>
      <c r="T95" s="6"/>
      <c r="U95" s="6"/>
      <c r="V95" s="6"/>
      <c r="W95" s="6"/>
      <c r="X95" s="6"/>
      <c r="Y95" s="6"/>
      <c r="Z95" s="6"/>
      <c r="AA95" s="6"/>
      <c r="AB95" s="6"/>
      <c r="AC95" s="7"/>
    </row>
    <row r="96" spans="1:29" ht="12.75" customHeight="1" x14ac:dyDescent="0.25">
      <c r="A96" s="5"/>
      <c r="B96" s="6"/>
      <c r="C96" s="6"/>
      <c r="D96" s="6"/>
      <c r="E96" s="6"/>
      <c r="F96" s="595"/>
      <c r="G96" s="602"/>
      <c r="H96" s="608"/>
      <c r="I96" s="638"/>
      <c r="J96" s="6"/>
      <c r="K96" s="6"/>
      <c r="L96" s="6"/>
      <c r="M96" s="6"/>
      <c r="N96" s="6"/>
      <c r="O96" s="6"/>
      <c r="P96" s="6"/>
      <c r="Q96" s="6"/>
      <c r="R96" s="6"/>
      <c r="S96" s="6"/>
      <c r="T96" s="6"/>
      <c r="U96" s="6"/>
      <c r="V96" s="6"/>
      <c r="W96" s="6"/>
      <c r="X96" s="6"/>
      <c r="Y96" s="6"/>
      <c r="Z96" s="6"/>
      <c r="AA96" s="6"/>
      <c r="AB96" s="6"/>
      <c r="AC96" s="7"/>
    </row>
    <row r="97" spans="1:29" ht="12.75" customHeight="1" x14ac:dyDescent="0.25">
      <c r="A97" s="5"/>
      <c r="B97" s="6"/>
      <c r="C97" s="6"/>
      <c r="D97" s="6"/>
      <c r="E97" s="6"/>
      <c r="F97" s="595"/>
      <c r="G97" s="602"/>
      <c r="H97" s="608"/>
      <c r="I97" s="638"/>
      <c r="J97" s="6"/>
      <c r="K97" s="6"/>
      <c r="L97" s="6"/>
      <c r="M97" s="6"/>
      <c r="N97" s="6"/>
      <c r="O97" s="6"/>
      <c r="P97" s="6"/>
      <c r="Q97" s="6"/>
      <c r="R97" s="6"/>
      <c r="S97" s="6"/>
      <c r="T97" s="6"/>
      <c r="U97" s="6"/>
      <c r="V97" s="6"/>
      <c r="W97" s="6"/>
      <c r="X97" s="6"/>
      <c r="Y97" s="6"/>
      <c r="Z97" s="6"/>
      <c r="AA97" s="6"/>
      <c r="AB97" s="6"/>
      <c r="AC97" s="7"/>
    </row>
    <row r="98" spans="1:29" ht="12.75" customHeight="1" x14ac:dyDescent="0.25">
      <c r="A98" s="5"/>
      <c r="B98" s="6"/>
      <c r="C98" s="6"/>
      <c r="D98" s="6"/>
      <c r="E98" s="6"/>
      <c r="F98" s="595"/>
      <c r="G98" s="602"/>
      <c r="H98" s="608"/>
      <c r="I98" s="638"/>
      <c r="J98" s="6"/>
      <c r="K98" s="6"/>
      <c r="L98" s="6"/>
      <c r="M98" s="6"/>
      <c r="N98" s="6"/>
      <c r="O98" s="6"/>
      <c r="P98" s="6"/>
      <c r="Q98" s="6"/>
      <c r="R98" s="6"/>
      <c r="S98" s="6"/>
      <c r="T98" s="6"/>
      <c r="U98" s="6"/>
      <c r="V98" s="6"/>
      <c r="W98" s="6"/>
      <c r="X98" s="6"/>
      <c r="Y98" s="6"/>
      <c r="Z98" s="6"/>
      <c r="AA98" s="6"/>
      <c r="AB98" s="6"/>
      <c r="AC98" s="7"/>
    </row>
    <row r="99" spans="1:29" ht="12.75" customHeight="1" x14ac:dyDescent="0.25">
      <c r="A99" s="5"/>
      <c r="B99" s="6"/>
      <c r="C99" s="6"/>
      <c r="D99" s="6"/>
      <c r="E99" s="6"/>
      <c r="F99" s="595"/>
      <c r="G99" s="602"/>
      <c r="H99" s="608"/>
      <c r="I99" s="638"/>
      <c r="J99" s="6"/>
      <c r="K99" s="6"/>
      <c r="L99" s="6"/>
      <c r="M99" s="6"/>
      <c r="N99" s="6"/>
      <c r="O99" s="6"/>
      <c r="P99" s="6"/>
      <c r="Q99" s="6"/>
      <c r="R99" s="6"/>
      <c r="S99" s="6"/>
      <c r="T99" s="6"/>
      <c r="U99" s="6"/>
      <c r="V99" s="6"/>
      <c r="W99" s="6"/>
      <c r="X99" s="6"/>
      <c r="Y99" s="6"/>
      <c r="Z99" s="6"/>
      <c r="AA99" s="6"/>
      <c r="AB99" s="6"/>
      <c r="AC99" s="7"/>
    </row>
    <row r="100" spans="1:29" ht="12.75" customHeight="1" x14ac:dyDescent="0.25">
      <c r="A100" s="5"/>
      <c r="B100" s="6"/>
      <c r="C100" s="6"/>
      <c r="D100" s="6"/>
      <c r="E100" s="6"/>
      <c r="F100" s="595"/>
      <c r="G100" s="602"/>
      <c r="H100" s="608"/>
      <c r="I100" s="638"/>
      <c r="J100" s="6"/>
      <c r="K100" s="6"/>
      <c r="L100" s="6"/>
      <c r="M100" s="6"/>
      <c r="N100" s="6"/>
      <c r="O100" s="6"/>
      <c r="P100" s="6"/>
      <c r="Q100" s="6"/>
      <c r="R100" s="6"/>
      <c r="S100" s="6"/>
      <c r="T100" s="6"/>
      <c r="U100" s="6"/>
      <c r="V100" s="6"/>
      <c r="W100" s="6"/>
      <c r="X100" s="6"/>
      <c r="Y100" s="6"/>
      <c r="Z100" s="6"/>
      <c r="AA100" s="6"/>
      <c r="AB100" s="6"/>
      <c r="AC100" s="7"/>
    </row>
    <row r="101" spans="1:29" ht="12.75" customHeight="1" x14ac:dyDescent="0.25">
      <c r="A101" s="5"/>
      <c r="B101" s="6"/>
      <c r="C101" s="6"/>
      <c r="D101" s="6"/>
      <c r="E101" s="6"/>
      <c r="F101" s="595"/>
      <c r="G101" s="602"/>
      <c r="H101" s="608"/>
      <c r="I101" s="638"/>
      <c r="J101" s="6"/>
      <c r="K101" s="6"/>
      <c r="L101" s="6"/>
      <c r="M101" s="6"/>
      <c r="N101" s="6"/>
      <c r="O101" s="6"/>
      <c r="P101" s="6"/>
      <c r="Q101" s="6"/>
      <c r="R101" s="6"/>
      <c r="S101" s="6"/>
      <c r="T101" s="6"/>
      <c r="U101" s="6"/>
      <c r="V101" s="6"/>
      <c r="W101" s="6"/>
      <c r="X101" s="6"/>
      <c r="Y101" s="6"/>
      <c r="Z101" s="6"/>
      <c r="AA101" s="6"/>
      <c r="AB101" s="6"/>
      <c r="AC101" s="7"/>
    </row>
    <row r="102" spans="1:29" ht="12.75" customHeight="1" x14ac:dyDescent="0.25">
      <c r="A102" s="5"/>
      <c r="B102" s="6"/>
      <c r="C102" s="6"/>
      <c r="D102" s="6"/>
      <c r="E102" s="6"/>
      <c r="F102" s="595"/>
      <c r="G102" s="602"/>
      <c r="H102" s="608"/>
      <c r="I102" s="638"/>
      <c r="J102" s="6"/>
      <c r="K102" s="6"/>
      <c r="L102" s="6"/>
      <c r="M102" s="6"/>
      <c r="N102" s="6"/>
      <c r="O102" s="6"/>
      <c r="P102" s="6"/>
      <c r="Q102" s="6"/>
      <c r="R102" s="6"/>
      <c r="S102" s="6"/>
      <c r="T102" s="6"/>
      <c r="U102" s="6"/>
      <c r="V102" s="6"/>
      <c r="W102" s="6"/>
      <c r="X102" s="6"/>
      <c r="Y102" s="6"/>
      <c r="Z102" s="6"/>
      <c r="AA102" s="6"/>
      <c r="AB102" s="6"/>
      <c r="AC102" s="7"/>
    </row>
    <row r="103" spans="1:29" ht="12.75" customHeight="1" x14ac:dyDescent="0.25">
      <c r="A103" s="5"/>
      <c r="B103" s="6"/>
      <c r="C103" s="6"/>
      <c r="D103" s="6"/>
      <c r="E103" s="6"/>
      <c r="F103" s="595"/>
      <c r="G103" s="602"/>
      <c r="H103" s="608"/>
      <c r="I103" s="638"/>
      <c r="J103" s="6"/>
      <c r="K103" s="6"/>
      <c r="L103" s="6"/>
      <c r="M103" s="6"/>
      <c r="N103" s="6"/>
      <c r="O103" s="6"/>
      <c r="P103" s="6"/>
      <c r="Q103" s="6"/>
      <c r="R103" s="6"/>
      <c r="S103" s="6"/>
      <c r="T103" s="6"/>
      <c r="U103" s="6"/>
      <c r="V103" s="6"/>
      <c r="W103" s="6"/>
      <c r="X103" s="6"/>
      <c r="Y103" s="6"/>
      <c r="Z103" s="6"/>
      <c r="AA103" s="6"/>
      <c r="AB103" s="6"/>
      <c r="AC103" s="7"/>
    </row>
    <row r="104" spans="1:29" ht="12.75" customHeight="1" x14ac:dyDescent="0.25">
      <c r="A104" s="5"/>
      <c r="B104" s="6"/>
      <c r="C104" s="6"/>
      <c r="D104" s="6"/>
      <c r="E104" s="6"/>
      <c r="F104" s="595"/>
      <c r="G104" s="602"/>
      <c r="H104" s="608"/>
      <c r="I104" s="638"/>
      <c r="J104" s="6"/>
      <c r="K104" s="6"/>
      <c r="L104" s="6"/>
      <c r="M104" s="6"/>
      <c r="N104" s="6"/>
      <c r="O104" s="6"/>
      <c r="P104" s="6"/>
      <c r="Q104" s="6"/>
      <c r="R104" s="6"/>
      <c r="S104" s="6"/>
      <c r="T104" s="6"/>
      <c r="U104" s="6"/>
      <c r="V104" s="6"/>
      <c r="W104" s="6"/>
      <c r="X104" s="6"/>
      <c r="Y104" s="6"/>
      <c r="Z104" s="6"/>
      <c r="AA104" s="6"/>
      <c r="AB104" s="6"/>
      <c r="AC104" s="7"/>
    </row>
    <row r="105" spans="1:29" ht="12.75" customHeight="1" x14ac:dyDescent="0.25">
      <c r="A105" s="5"/>
      <c r="B105" s="6"/>
      <c r="C105" s="6"/>
      <c r="D105" s="6"/>
      <c r="E105" s="6"/>
      <c r="F105" s="595"/>
      <c r="G105" s="602"/>
      <c r="H105" s="608"/>
      <c r="I105" s="638"/>
      <c r="J105" s="6"/>
      <c r="K105" s="6"/>
      <c r="L105" s="6"/>
      <c r="M105" s="6"/>
      <c r="N105" s="6"/>
      <c r="O105" s="6"/>
      <c r="P105" s="6"/>
      <c r="Q105" s="6"/>
      <c r="R105" s="6"/>
      <c r="S105" s="6"/>
      <c r="T105" s="6"/>
      <c r="U105" s="6"/>
      <c r="V105" s="6"/>
      <c r="W105" s="6"/>
      <c r="X105" s="6"/>
      <c r="Y105" s="6"/>
      <c r="Z105" s="6"/>
      <c r="AA105" s="6"/>
      <c r="AB105" s="6"/>
      <c r="AC105" s="7"/>
    </row>
    <row r="106" spans="1:29" ht="12.75" customHeight="1" x14ac:dyDescent="0.25">
      <c r="A106" s="5"/>
      <c r="B106" s="6"/>
      <c r="C106" s="6"/>
      <c r="D106" s="6"/>
      <c r="E106" s="6"/>
      <c r="F106" s="595"/>
      <c r="G106" s="602"/>
      <c r="H106" s="608"/>
      <c r="I106" s="638"/>
      <c r="J106" s="6"/>
      <c r="K106" s="6"/>
      <c r="L106" s="6"/>
      <c r="M106" s="6"/>
      <c r="N106" s="6"/>
      <c r="O106" s="6"/>
      <c r="P106" s="6"/>
      <c r="Q106" s="6"/>
      <c r="R106" s="6"/>
      <c r="S106" s="6"/>
      <c r="T106" s="6"/>
      <c r="U106" s="6"/>
      <c r="V106" s="6"/>
      <c r="W106" s="6"/>
      <c r="X106" s="6"/>
      <c r="Y106" s="6"/>
      <c r="Z106" s="6"/>
      <c r="AA106" s="6"/>
      <c r="AB106" s="6"/>
      <c r="AC106" s="7"/>
    </row>
    <row r="107" spans="1:29" ht="12.75" customHeight="1" x14ac:dyDescent="0.25">
      <c r="A107" s="5"/>
      <c r="B107" s="6"/>
      <c r="C107" s="6"/>
      <c r="D107" s="6"/>
      <c r="E107" s="6"/>
      <c r="F107" s="595"/>
      <c r="G107" s="602"/>
      <c r="H107" s="608"/>
      <c r="I107" s="638"/>
      <c r="J107" s="6"/>
      <c r="K107" s="6"/>
      <c r="L107" s="6"/>
      <c r="M107" s="6"/>
      <c r="N107" s="6"/>
      <c r="O107" s="6"/>
      <c r="P107" s="6"/>
      <c r="Q107" s="6"/>
      <c r="R107" s="6"/>
      <c r="S107" s="6"/>
      <c r="T107" s="6"/>
      <c r="U107" s="6"/>
      <c r="V107" s="6"/>
      <c r="W107" s="6"/>
      <c r="X107" s="6"/>
      <c r="Y107" s="6"/>
      <c r="Z107" s="6"/>
      <c r="AA107" s="6"/>
      <c r="AB107" s="6"/>
      <c r="AC107" s="7"/>
    </row>
    <row r="108" spans="1:29" ht="12.75" customHeight="1" x14ac:dyDescent="0.25">
      <c r="A108" s="5"/>
      <c r="B108" s="6"/>
      <c r="C108" s="6"/>
      <c r="D108" s="6"/>
      <c r="E108" s="6"/>
      <c r="F108" s="595"/>
      <c r="G108" s="602"/>
      <c r="H108" s="608"/>
      <c r="I108" s="638"/>
      <c r="J108" s="6"/>
      <c r="K108" s="6"/>
      <c r="L108" s="6"/>
      <c r="M108" s="6"/>
      <c r="N108" s="6"/>
      <c r="O108" s="6"/>
      <c r="P108" s="6"/>
      <c r="Q108" s="6"/>
      <c r="R108" s="6"/>
      <c r="S108" s="6"/>
      <c r="T108" s="6"/>
      <c r="U108" s="6"/>
      <c r="V108" s="6"/>
      <c r="W108" s="6"/>
      <c r="X108" s="6"/>
      <c r="Y108" s="6"/>
      <c r="Z108" s="6"/>
      <c r="AA108" s="6"/>
      <c r="AB108" s="6"/>
      <c r="AC108" s="7"/>
    </row>
    <row r="109" spans="1:29" ht="12.75" customHeight="1" x14ac:dyDescent="0.25">
      <c r="A109" s="5"/>
      <c r="B109" s="6"/>
      <c r="C109" s="6"/>
      <c r="D109" s="6"/>
      <c r="E109" s="6"/>
      <c r="F109" s="595"/>
      <c r="G109" s="602"/>
      <c r="H109" s="608"/>
      <c r="I109" s="638"/>
      <c r="J109" s="6"/>
      <c r="K109" s="6"/>
      <c r="L109" s="6"/>
      <c r="M109" s="6"/>
      <c r="N109" s="6"/>
      <c r="O109" s="6"/>
      <c r="P109" s="6"/>
      <c r="Q109" s="6"/>
      <c r="R109" s="6"/>
      <c r="S109" s="6"/>
      <c r="T109" s="6"/>
      <c r="U109" s="6"/>
      <c r="V109" s="6"/>
      <c r="W109" s="6"/>
      <c r="X109" s="6"/>
      <c r="Y109" s="6"/>
      <c r="Z109" s="6"/>
      <c r="AA109" s="6"/>
      <c r="AB109" s="6"/>
      <c r="AC109" s="7"/>
    </row>
    <row r="110" spans="1:29" ht="12.75" customHeight="1" x14ac:dyDescent="0.25">
      <c r="A110" s="5"/>
      <c r="B110" s="6"/>
      <c r="C110" s="6"/>
      <c r="D110" s="6"/>
      <c r="E110" s="6"/>
      <c r="F110" s="595"/>
      <c r="G110" s="602"/>
      <c r="H110" s="608"/>
      <c r="I110" s="638"/>
      <c r="J110" s="6"/>
      <c r="K110" s="6"/>
      <c r="L110" s="6"/>
      <c r="M110" s="6"/>
      <c r="N110" s="6"/>
      <c r="O110" s="6"/>
      <c r="P110" s="6"/>
      <c r="Q110" s="6"/>
      <c r="R110" s="6"/>
      <c r="S110" s="6"/>
      <c r="T110" s="6"/>
      <c r="U110" s="6"/>
      <c r="V110" s="6"/>
      <c r="W110" s="6"/>
      <c r="X110" s="6"/>
      <c r="Y110" s="6"/>
      <c r="Z110" s="6"/>
      <c r="AA110" s="6"/>
      <c r="AB110" s="6"/>
      <c r="AC110" s="7"/>
    </row>
    <row r="111" spans="1:29" ht="12.75" customHeight="1" x14ac:dyDescent="0.25">
      <c r="A111" s="5"/>
      <c r="B111" s="6"/>
      <c r="C111" s="6"/>
      <c r="D111" s="6"/>
      <c r="E111" s="6"/>
      <c r="F111" s="595"/>
      <c r="G111" s="602"/>
      <c r="H111" s="608"/>
      <c r="I111" s="638"/>
      <c r="J111" s="6"/>
      <c r="K111" s="6"/>
      <c r="L111" s="6"/>
      <c r="M111" s="6"/>
      <c r="N111" s="6"/>
      <c r="O111" s="6"/>
      <c r="P111" s="6"/>
      <c r="Q111" s="6"/>
      <c r="R111" s="6"/>
      <c r="S111" s="6"/>
      <c r="T111" s="6"/>
      <c r="U111" s="6"/>
      <c r="V111" s="6"/>
      <c r="W111" s="6"/>
      <c r="X111" s="6"/>
      <c r="Y111" s="6"/>
      <c r="Z111" s="6"/>
      <c r="AA111" s="6"/>
      <c r="AB111" s="6"/>
      <c r="AC111" s="7"/>
    </row>
    <row r="112" spans="1:29" ht="12.75" customHeight="1" x14ac:dyDescent="0.25">
      <c r="A112" s="5"/>
      <c r="B112" s="6"/>
      <c r="C112" s="6"/>
      <c r="D112" s="6"/>
      <c r="E112" s="6"/>
      <c r="F112" s="595"/>
      <c r="G112" s="602"/>
      <c r="H112" s="608"/>
      <c r="I112" s="638"/>
      <c r="J112" s="6"/>
      <c r="K112" s="6"/>
      <c r="L112" s="6"/>
      <c r="M112" s="6"/>
      <c r="N112" s="6"/>
      <c r="O112" s="6"/>
      <c r="P112" s="6"/>
      <c r="Q112" s="6"/>
      <c r="R112" s="6"/>
      <c r="S112" s="6"/>
      <c r="T112" s="6"/>
      <c r="U112" s="6"/>
      <c r="V112" s="6"/>
      <c r="W112" s="6"/>
      <c r="X112" s="6"/>
      <c r="Y112" s="6"/>
      <c r="Z112" s="6"/>
      <c r="AA112" s="6"/>
      <c r="AB112" s="6"/>
      <c r="AC112" s="7"/>
    </row>
    <row r="113" spans="1:29" ht="12.75" customHeight="1" x14ac:dyDescent="0.25">
      <c r="A113" s="5"/>
      <c r="B113" s="6"/>
      <c r="C113" s="6"/>
      <c r="D113" s="6"/>
      <c r="E113" s="6"/>
      <c r="F113" s="595"/>
      <c r="G113" s="602"/>
      <c r="H113" s="608"/>
      <c r="I113" s="638"/>
      <c r="J113" s="6"/>
      <c r="K113" s="6"/>
      <c r="L113" s="6"/>
      <c r="M113" s="6"/>
      <c r="N113" s="6"/>
      <c r="O113" s="6"/>
      <c r="P113" s="6"/>
      <c r="Q113" s="6"/>
      <c r="R113" s="6"/>
      <c r="S113" s="6"/>
      <c r="T113" s="6"/>
      <c r="U113" s="6"/>
      <c r="V113" s="6"/>
      <c r="W113" s="6"/>
      <c r="X113" s="6"/>
      <c r="Y113" s="6"/>
      <c r="Z113" s="6"/>
      <c r="AA113" s="6"/>
      <c r="AB113" s="6"/>
      <c r="AC113" s="7"/>
    </row>
    <row r="114" spans="1:29" ht="12.75" customHeight="1" x14ac:dyDescent="0.25">
      <c r="A114" s="5"/>
      <c r="B114" s="6"/>
      <c r="C114" s="6"/>
      <c r="D114" s="6"/>
      <c r="E114" s="6"/>
      <c r="F114" s="595"/>
      <c r="G114" s="602"/>
      <c r="H114" s="608"/>
      <c r="I114" s="638"/>
      <c r="J114" s="6"/>
      <c r="K114" s="6"/>
      <c r="L114" s="6"/>
      <c r="M114" s="6"/>
      <c r="N114" s="6"/>
      <c r="O114" s="6"/>
      <c r="P114" s="6"/>
      <c r="Q114" s="6"/>
      <c r="R114" s="6"/>
      <c r="S114" s="6"/>
      <c r="T114" s="6"/>
      <c r="U114" s="6"/>
      <c r="V114" s="6"/>
      <c r="W114" s="6"/>
      <c r="X114" s="6"/>
      <c r="Y114" s="6"/>
      <c r="Z114" s="6"/>
      <c r="AA114" s="6"/>
      <c r="AB114" s="6"/>
      <c r="AC114" s="7"/>
    </row>
    <row r="115" spans="1:29" ht="12.75" customHeight="1" x14ac:dyDescent="0.25">
      <c r="A115" s="5"/>
      <c r="B115" s="6"/>
      <c r="C115" s="6"/>
      <c r="D115" s="6"/>
      <c r="E115" s="6"/>
      <c r="F115" s="595"/>
      <c r="G115" s="602"/>
      <c r="H115" s="608"/>
      <c r="I115" s="638"/>
      <c r="J115" s="6"/>
      <c r="K115" s="6"/>
      <c r="L115" s="6"/>
      <c r="M115" s="6"/>
      <c r="N115" s="6"/>
      <c r="O115" s="6"/>
      <c r="P115" s="6"/>
      <c r="Q115" s="6"/>
      <c r="R115" s="6"/>
      <c r="S115" s="6"/>
      <c r="T115" s="6"/>
      <c r="U115" s="6"/>
      <c r="V115" s="6"/>
      <c r="W115" s="6"/>
      <c r="X115" s="6"/>
      <c r="Y115" s="6"/>
      <c r="Z115" s="6"/>
      <c r="AA115" s="6"/>
      <c r="AB115" s="6"/>
      <c r="AC115" s="7"/>
    </row>
    <row r="116" spans="1:29" ht="12.75" customHeight="1" x14ac:dyDescent="0.25">
      <c r="A116" s="5"/>
      <c r="B116" s="6"/>
      <c r="C116" s="6"/>
      <c r="D116" s="6"/>
      <c r="E116" s="6"/>
      <c r="F116" s="595"/>
      <c r="G116" s="602"/>
      <c r="H116" s="608"/>
      <c r="I116" s="638"/>
      <c r="J116" s="6"/>
      <c r="K116" s="6"/>
      <c r="L116" s="6"/>
      <c r="M116" s="6"/>
      <c r="N116" s="6"/>
      <c r="O116" s="6"/>
      <c r="P116" s="6"/>
      <c r="Q116" s="6"/>
      <c r="R116" s="6"/>
      <c r="S116" s="6"/>
      <c r="T116" s="6"/>
      <c r="U116" s="6"/>
      <c r="V116" s="6"/>
      <c r="W116" s="6"/>
      <c r="X116" s="6"/>
      <c r="Y116" s="6"/>
      <c r="Z116" s="6"/>
      <c r="AA116" s="6"/>
      <c r="AB116" s="6"/>
      <c r="AC116" s="7"/>
    </row>
    <row r="117" spans="1:29" ht="12.75" customHeight="1" x14ac:dyDescent="0.25">
      <c r="A117" s="5"/>
      <c r="B117" s="6"/>
      <c r="C117" s="6"/>
      <c r="D117" s="6"/>
      <c r="E117" s="6"/>
      <c r="F117" s="595"/>
      <c r="G117" s="602"/>
      <c r="H117" s="608"/>
      <c r="I117" s="638"/>
      <c r="J117" s="6"/>
      <c r="K117" s="6"/>
      <c r="L117" s="6"/>
      <c r="M117" s="6"/>
      <c r="N117" s="6"/>
      <c r="O117" s="6"/>
      <c r="P117" s="6"/>
      <c r="Q117" s="6"/>
      <c r="R117" s="6"/>
      <c r="S117" s="6"/>
      <c r="T117" s="6"/>
      <c r="U117" s="6"/>
      <c r="V117" s="6"/>
      <c r="W117" s="6"/>
      <c r="X117" s="6"/>
      <c r="Y117" s="6"/>
      <c r="Z117" s="6"/>
      <c r="AA117" s="6"/>
      <c r="AB117" s="6"/>
      <c r="AC117" s="7"/>
    </row>
    <row r="118" spans="1:29" ht="12.75" customHeight="1" x14ac:dyDescent="0.25">
      <c r="A118" s="5"/>
      <c r="B118" s="6"/>
      <c r="C118" s="6"/>
      <c r="D118" s="6"/>
      <c r="E118" s="6"/>
      <c r="F118" s="595"/>
      <c r="G118" s="602"/>
      <c r="H118" s="608"/>
      <c r="I118" s="638"/>
      <c r="J118" s="6"/>
      <c r="K118" s="6"/>
      <c r="L118" s="6"/>
      <c r="M118" s="6"/>
      <c r="N118" s="6"/>
      <c r="O118" s="6"/>
      <c r="P118" s="6"/>
      <c r="Q118" s="6"/>
      <c r="R118" s="6"/>
      <c r="S118" s="6"/>
      <c r="T118" s="6"/>
      <c r="U118" s="6"/>
      <c r="V118" s="6"/>
      <c r="W118" s="6"/>
      <c r="X118" s="6"/>
      <c r="Y118" s="6"/>
      <c r="Z118" s="6"/>
      <c r="AA118" s="6"/>
      <c r="AB118" s="6"/>
      <c r="AC118" s="7"/>
    </row>
    <row r="119" spans="1:29" ht="12.75" customHeight="1" x14ac:dyDescent="0.25">
      <c r="A119" s="5"/>
      <c r="B119" s="6"/>
      <c r="C119" s="6"/>
      <c r="D119" s="6"/>
      <c r="E119" s="6"/>
      <c r="F119" s="595"/>
      <c r="G119" s="602"/>
      <c r="H119" s="608"/>
      <c r="I119" s="638"/>
      <c r="J119" s="6"/>
      <c r="K119" s="6"/>
      <c r="L119" s="6"/>
      <c r="M119" s="6"/>
      <c r="N119" s="6"/>
      <c r="O119" s="6"/>
      <c r="P119" s="6"/>
      <c r="Q119" s="6"/>
      <c r="R119" s="6"/>
      <c r="S119" s="6"/>
      <c r="T119" s="6"/>
      <c r="U119" s="6"/>
      <c r="V119" s="6"/>
      <c r="W119" s="6"/>
      <c r="X119" s="6"/>
      <c r="Y119" s="6"/>
      <c r="Z119" s="6"/>
      <c r="AA119" s="6"/>
      <c r="AB119" s="6"/>
      <c r="AC119" s="7"/>
    </row>
    <row r="120" spans="1:29" ht="12.75" customHeight="1" x14ac:dyDescent="0.25">
      <c r="A120" s="5"/>
      <c r="B120" s="6"/>
      <c r="C120" s="6"/>
      <c r="D120" s="6"/>
      <c r="E120" s="6"/>
      <c r="F120" s="595"/>
      <c r="G120" s="602"/>
      <c r="H120" s="608"/>
      <c r="I120" s="638"/>
      <c r="J120" s="6"/>
      <c r="K120" s="6"/>
      <c r="L120" s="6"/>
      <c r="M120" s="6"/>
      <c r="N120" s="6"/>
      <c r="O120" s="6"/>
      <c r="P120" s="6"/>
      <c r="Q120" s="6"/>
      <c r="R120" s="6"/>
      <c r="S120" s="6"/>
      <c r="T120" s="6"/>
      <c r="U120" s="6"/>
      <c r="V120" s="6"/>
      <c r="W120" s="6"/>
      <c r="X120" s="6"/>
      <c r="Y120" s="6"/>
      <c r="Z120" s="6"/>
      <c r="AA120" s="6"/>
      <c r="AB120" s="6"/>
      <c r="AC120" s="7"/>
    </row>
    <row r="121" spans="1:29" ht="12.75" customHeight="1" x14ac:dyDescent="0.25">
      <c r="A121" s="5"/>
      <c r="B121" s="6"/>
      <c r="C121" s="6"/>
      <c r="D121" s="6"/>
      <c r="E121" s="6"/>
      <c r="F121" s="595"/>
      <c r="G121" s="602"/>
      <c r="H121" s="608"/>
      <c r="I121" s="638"/>
      <c r="J121" s="6"/>
      <c r="K121" s="6"/>
      <c r="L121" s="6"/>
      <c r="M121" s="6"/>
      <c r="N121" s="6"/>
      <c r="O121" s="6"/>
      <c r="P121" s="6"/>
      <c r="Q121" s="6"/>
      <c r="R121" s="6"/>
      <c r="S121" s="6"/>
      <c r="T121" s="6"/>
      <c r="U121" s="6"/>
      <c r="V121" s="6"/>
      <c r="W121" s="6"/>
      <c r="X121" s="6"/>
      <c r="Y121" s="6"/>
      <c r="Z121" s="6"/>
      <c r="AA121" s="6"/>
      <c r="AB121" s="6"/>
      <c r="AC121" s="7"/>
    </row>
    <row r="122" spans="1:29" ht="12.75" customHeight="1" x14ac:dyDescent="0.25">
      <c r="A122" s="5"/>
      <c r="B122" s="6"/>
      <c r="C122" s="6"/>
      <c r="D122" s="6"/>
      <c r="E122" s="6"/>
      <c r="F122" s="595"/>
      <c r="G122" s="602"/>
      <c r="H122" s="608"/>
      <c r="I122" s="638"/>
      <c r="J122" s="6"/>
      <c r="K122" s="6"/>
      <c r="L122" s="6"/>
      <c r="M122" s="6"/>
      <c r="N122" s="6"/>
      <c r="O122" s="6"/>
      <c r="P122" s="6"/>
      <c r="Q122" s="6"/>
      <c r="R122" s="6"/>
      <c r="S122" s="6"/>
      <c r="T122" s="6"/>
      <c r="U122" s="6"/>
      <c r="V122" s="6"/>
      <c r="W122" s="6"/>
      <c r="X122" s="6"/>
      <c r="Y122" s="6"/>
      <c r="Z122" s="6"/>
      <c r="AA122" s="6"/>
      <c r="AB122" s="6"/>
      <c r="AC122" s="7"/>
    </row>
    <row r="123" spans="1:29" ht="12.75" customHeight="1" x14ac:dyDescent="0.25">
      <c r="A123" s="5"/>
      <c r="B123" s="6"/>
      <c r="C123" s="6"/>
      <c r="D123" s="6"/>
      <c r="E123" s="6"/>
      <c r="F123" s="595"/>
      <c r="G123" s="602"/>
      <c r="H123" s="608"/>
      <c r="I123" s="638"/>
      <c r="J123" s="6"/>
      <c r="K123" s="6"/>
      <c r="L123" s="6"/>
      <c r="M123" s="6"/>
      <c r="N123" s="6"/>
      <c r="O123" s="6"/>
      <c r="P123" s="6"/>
      <c r="Q123" s="6"/>
      <c r="R123" s="6"/>
      <c r="S123" s="6"/>
      <c r="T123" s="6"/>
      <c r="U123" s="6"/>
      <c r="V123" s="6"/>
      <c r="W123" s="6"/>
      <c r="X123" s="6"/>
      <c r="Y123" s="6"/>
      <c r="Z123" s="6"/>
      <c r="AA123" s="6"/>
      <c r="AB123" s="6"/>
      <c r="AC123" s="7"/>
    </row>
    <row r="124" spans="1:29" ht="12.75" customHeight="1" x14ac:dyDescent="0.25">
      <c r="A124" s="5"/>
      <c r="B124" s="6"/>
      <c r="C124" s="6"/>
      <c r="D124" s="6"/>
      <c r="E124" s="6"/>
      <c r="F124" s="595"/>
      <c r="G124" s="602"/>
      <c r="H124" s="608"/>
      <c r="I124" s="638"/>
      <c r="J124" s="6"/>
      <c r="K124" s="6"/>
      <c r="L124" s="6"/>
      <c r="M124" s="6"/>
      <c r="N124" s="6"/>
      <c r="O124" s="6"/>
      <c r="P124" s="6"/>
      <c r="Q124" s="6"/>
      <c r="R124" s="6"/>
      <c r="S124" s="6"/>
      <c r="T124" s="6"/>
      <c r="U124" s="6"/>
      <c r="V124" s="6"/>
      <c r="W124" s="6"/>
      <c r="X124" s="6"/>
      <c r="Y124" s="6"/>
      <c r="Z124" s="6"/>
      <c r="AA124" s="6"/>
      <c r="AB124" s="6"/>
      <c r="AC124" s="7"/>
    </row>
    <row r="125" spans="1:29" ht="12.75" customHeight="1" x14ac:dyDescent="0.25">
      <c r="A125" s="5"/>
      <c r="B125" s="6"/>
      <c r="C125" s="6"/>
      <c r="D125" s="6"/>
      <c r="E125" s="6"/>
      <c r="F125" s="595"/>
      <c r="G125" s="602"/>
      <c r="H125" s="608"/>
      <c r="I125" s="638"/>
      <c r="J125" s="6"/>
      <c r="K125" s="6"/>
      <c r="L125" s="6"/>
      <c r="M125" s="6"/>
      <c r="N125" s="6"/>
      <c r="O125" s="6"/>
      <c r="P125" s="6"/>
      <c r="Q125" s="6"/>
      <c r="R125" s="6"/>
      <c r="S125" s="6"/>
      <c r="T125" s="6"/>
      <c r="U125" s="6"/>
      <c r="V125" s="6"/>
      <c r="W125" s="6"/>
      <c r="X125" s="6"/>
      <c r="Y125" s="6"/>
      <c r="Z125" s="6"/>
      <c r="AA125" s="6"/>
      <c r="AB125" s="6"/>
      <c r="AC125" s="7"/>
    </row>
    <row r="126" spans="1:29" ht="12.75" customHeight="1" x14ac:dyDescent="0.25">
      <c r="A126" s="5"/>
      <c r="B126" s="6"/>
      <c r="C126" s="6"/>
      <c r="D126" s="6"/>
      <c r="E126" s="6"/>
      <c r="F126" s="595"/>
      <c r="G126" s="602"/>
      <c r="H126" s="608"/>
      <c r="I126" s="638"/>
      <c r="J126" s="6"/>
      <c r="K126" s="6"/>
      <c r="L126" s="6"/>
      <c r="M126" s="6"/>
      <c r="N126" s="6"/>
      <c r="O126" s="6"/>
      <c r="P126" s="6"/>
      <c r="Q126" s="6"/>
      <c r="R126" s="6"/>
      <c r="S126" s="6"/>
      <c r="T126" s="6"/>
      <c r="U126" s="6"/>
      <c r="V126" s="6"/>
      <c r="W126" s="6"/>
      <c r="X126" s="6"/>
      <c r="Y126" s="6"/>
      <c r="Z126" s="6"/>
      <c r="AA126" s="6"/>
      <c r="AB126" s="6"/>
      <c r="AC126" s="7"/>
    </row>
    <row r="127" spans="1:29" ht="12.75" customHeight="1" x14ac:dyDescent="0.25">
      <c r="A127" s="5"/>
      <c r="B127" s="6"/>
      <c r="C127" s="6"/>
      <c r="D127" s="6"/>
      <c r="E127" s="6"/>
      <c r="F127" s="595"/>
      <c r="G127" s="602"/>
      <c r="H127" s="608"/>
      <c r="I127" s="638"/>
      <c r="J127" s="6"/>
      <c r="K127" s="6"/>
      <c r="L127" s="6"/>
      <c r="M127" s="6"/>
      <c r="N127" s="6"/>
      <c r="O127" s="6"/>
      <c r="P127" s="6"/>
      <c r="Q127" s="6"/>
      <c r="R127" s="6"/>
      <c r="S127" s="6"/>
      <c r="T127" s="6"/>
      <c r="U127" s="6"/>
      <c r="V127" s="6"/>
      <c r="W127" s="6"/>
      <c r="X127" s="6"/>
      <c r="Y127" s="6"/>
      <c r="Z127" s="6"/>
      <c r="AA127" s="6"/>
      <c r="AB127" s="6"/>
      <c r="AC127" s="7"/>
    </row>
    <row r="128" spans="1:29" ht="12.75" customHeight="1" x14ac:dyDescent="0.25">
      <c r="A128" s="5"/>
      <c r="B128" s="6"/>
      <c r="C128" s="6"/>
      <c r="D128" s="6"/>
      <c r="E128" s="6"/>
      <c r="F128" s="595"/>
      <c r="G128" s="602"/>
      <c r="H128" s="608"/>
      <c r="I128" s="638"/>
      <c r="J128" s="6"/>
      <c r="K128" s="6"/>
      <c r="L128" s="6"/>
      <c r="M128" s="6"/>
      <c r="N128" s="6"/>
      <c r="O128" s="6"/>
      <c r="P128" s="6"/>
      <c r="Q128" s="6"/>
      <c r="R128" s="6"/>
      <c r="S128" s="6"/>
      <c r="T128" s="6"/>
      <c r="U128" s="6"/>
      <c r="V128" s="6"/>
      <c r="W128" s="6"/>
      <c r="X128" s="6"/>
      <c r="Y128" s="6"/>
      <c r="Z128" s="6"/>
      <c r="AA128" s="6"/>
      <c r="AB128" s="6"/>
      <c r="AC128" s="7"/>
    </row>
    <row r="129" spans="1:29" ht="12.75" customHeight="1" x14ac:dyDescent="0.25">
      <c r="A129" s="5"/>
      <c r="B129" s="6"/>
      <c r="C129" s="6"/>
      <c r="D129" s="6"/>
      <c r="E129" s="6"/>
      <c r="F129" s="595"/>
      <c r="G129" s="602"/>
      <c r="H129" s="608"/>
      <c r="I129" s="638"/>
      <c r="J129" s="6"/>
      <c r="K129" s="6"/>
      <c r="L129" s="6"/>
      <c r="M129" s="6"/>
      <c r="N129" s="6"/>
      <c r="O129" s="6"/>
      <c r="P129" s="6"/>
      <c r="Q129" s="6"/>
      <c r="R129" s="6"/>
      <c r="S129" s="6"/>
      <c r="T129" s="6"/>
      <c r="U129" s="6"/>
      <c r="V129" s="6"/>
      <c r="W129" s="6"/>
      <c r="X129" s="6"/>
      <c r="Y129" s="6"/>
      <c r="Z129" s="6"/>
      <c r="AA129" s="6"/>
      <c r="AB129" s="6"/>
      <c r="AC129" s="7"/>
    </row>
    <row r="130" spans="1:29" ht="12.75" customHeight="1" x14ac:dyDescent="0.25">
      <c r="A130" s="5"/>
      <c r="B130" s="6"/>
      <c r="C130" s="6"/>
      <c r="D130" s="6"/>
      <c r="E130" s="6"/>
      <c r="F130" s="595"/>
      <c r="G130" s="602"/>
      <c r="H130" s="608"/>
      <c r="I130" s="638"/>
      <c r="J130" s="6"/>
      <c r="K130" s="6"/>
      <c r="L130" s="6"/>
      <c r="M130" s="6"/>
      <c r="N130" s="6"/>
      <c r="O130" s="6"/>
      <c r="P130" s="6"/>
      <c r="Q130" s="6"/>
      <c r="R130" s="6"/>
      <c r="S130" s="6"/>
      <c r="T130" s="6"/>
      <c r="U130" s="6"/>
      <c r="V130" s="6"/>
      <c r="W130" s="6"/>
      <c r="X130" s="6"/>
      <c r="Y130" s="6"/>
      <c r="Z130" s="6"/>
      <c r="AA130" s="6"/>
      <c r="AB130" s="6"/>
      <c r="AC130" s="7"/>
    </row>
    <row r="131" spans="1:29" ht="12.75" customHeight="1" x14ac:dyDescent="0.25">
      <c r="A131" s="5"/>
      <c r="B131" s="6"/>
      <c r="C131" s="6"/>
      <c r="D131" s="6"/>
      <c r="E131" s="6"/>
      <c r="F131" s="595"/>
      <c r="G131" s="602"/>
      <c r="H131" s="608"/>
      <c r="I131" s="638"/>
      <c r="J131" s="6"/>
      <c r="K131" s="6"/>
      <c r="L131" s="6"/>
      <c r="M131" s="6"/>
      <c r="N131" s="6"/>
      <c r="O131" s="6"/>
      <c r="P131" s="6"/>
      <c r="Q131" s="6"/>
      <c r="R131" s="6"/>
      <c r="S131" s="6"/>
      <c r="T131" s="6"/>
      <c r="U131" s="6"/>
      <c r="V131" s="6"/>
      <c r="W131" s="6"/>
      <c r="X131" s="6"/>
      <c r="Y131" s="6"/>
      <c r="Z131" s="6"/>
      <c r="AA131" s="6"/>
      <c r="AB131" s="6"/>
      <c r="AC131" s="7"/>
    </row>
    <row r="132" spans="1:29" ht="12.75" customHeight="1" x14ac:dyDescent="0.25">
      <c r="A132" s="5"/>
      <c r="B132" s="6"/>
      <c r="C132" s="6"/>
      <c r="D132" s="6"/>
      <c r="E132" s="6"/>
      <c r="F132" s="595"/>
      <c r="G132" s="602"/>
      <c r="H132" s="608"/>
      <c r="I132" s="638"/>
      <c r="J132" s="6"/>
      <c r="K132" s="6"/>
      <c r="L132" s="6"/>
      <c r="M132" s="6"/>
      <c r="N132" s="6"/>
      <c r="O132" s="6"/>
      <c r="P132" s="6"/>
      <c r="Q132" s="6"/>
      <c r="R132" s="6"/>
      <c r="S132" s="6"/>
      <c r="T132" s="6"/>
      <c r="U132" s="6"/>
      <c r="V132" s="6"/>
      <c r="W132" s="6"/>
      <c r="X132" s="6"/>
      <c r="Y132" s="6"/>
      <c r="Z132" s="6"/>
      <c r="AA132" s="6"/>
      <c r="AB132" s="6"/>
      <c r="AC132" s="7"/>
    </row>
    <row r="133" spans="1:29" ht="12.75" customHeight="1" x14ac:dyDescent="0.25">
      <c r="A133" s="5"/>
      <c r="B133" s="6"/>
      <c r="C133" s="6"/>
      <c r="D133" s="6"/>
      <c r="E133" s="6"/>
      <c r="F133" s="595"/>
      <c r="G133" s="602"/>
      <c r="H133" s="608"/>
      <c r="I133" s="638"/>
      <c r="J133" s="6"/>
      <c r="K133" s="6"/>
      <c r="L133" s="6"/>
      <c r="M133" s="6"/>
      <c r="N133" s="6"/>
      <c r="O133" s="6"/>
      <c r="P133" s="6"/>
      <c r="Q133" s="6"/>
      <c r="R133" s="6"/>
      <c r="S133" s="6"/>
      <c r="T133" s="6"/>
      <c r="U133" s="6"/>
      <c r="V133" s="6"/>
      <c r="W133" s="6"/>
      <c r="X133" s="6"/>
      <c r="Y133" s="6"/>
      <c r="Z133" s="6"/>
      <c r="AA133" s="6"/>
      <c r="AB133" s="6"/>
      <c r="AC133" s="7"/>
    </row>
    <row r="134" spans="1:29" ht="12.75" customHeight="1" x14ac:dyDescent="0.25">
      <c r="A134" s="5"/>
      <c r="B134" s="6"/>
      <c r="C134" s="6"/>
      <c r="D134" s="6"/>
      <c r="E134" s="6"/>
      <c r="F134" s="595"/>
      <c r="G134" s="602"/>
      <c r="H134" s="608"/>
      <c r="I134" s="638"/>
      <c r="J134" s="6"/>
      <c r="K134" s="6"/>
      <c r="L134" s="6"/>
      <c r="M134" s="6"/>
      <c r="N134" s="6"/>
      <c r="O134" s="6"/>
      <c r="P134" s="6"/>
      <c r="Q134" s="6"/>
      <c r="R134" s="6"/>
      <c r="S134" s="6"/>
      <c r="T134" s="6"/>
      <c r="U134" s="6"/>
      <c r="V134" s="6"/>
      <c r="W134" s="6"/>
      <c r="X134" s="6"/>
      <c r="Y134" s="6"/>
      <c r="Z134" s="6"/>
      <c r="AA134" s="6"/>
      <c r="AB134" s="6"/>
      <c r="AC134" s="7"/>
    </row>
    <row r="135" spans="1:29" ht="12.75" customHeight="1" x14ac:dyDescent="0.25">
      <c r="A135" s="5"/>
      <c r="B135" s="6"/>
      <c r="C135" s="6"/>
      <c r="D135" s="6"/>
      <c r="E135" s="6"/>
      <c r="F135" s="595"/>
      <c r="G135" s="602"/>
      <c r="H135" s="608"/>
      <c r="I135" s="638"/>
      <c r="J135" s="6"/>
      <c r="K135" s="6"/>
      <c r="L135" s="6"/>
      <c r="M135" s="6"/>
      <c r="N135" s="6"/>
      <c r="O135" s="6"/>
      <c r="P135" s="6"/>
      <c r="Q135" s="6"/>
      <c r="R135" s="6"/>
      <c r="S135" s="6"/>
      <c r="T135" s="6"/>
      <c r="U135" s="6"/>
      <c r="V135" s="6"/>
      <c r="W135" s="6"/>
      <c r="X135" s="6"/>
      <c r="Y135" s="6"/>
      <c r="Z135" s="6"/>
      <c r="AA135" s="6"/>
      <c r="AB135" s="6"/>
      <c r="AC135" s="7"/>
    </row>
    <row r="136" spans="1:29" ht="12.75" customHeight="1" x14ac:dyDescent="0.25">
      <c r="A136" s="5"/>
      <c r="B136" s="6"/>
      <c r="C136" s="6"/>
      <c r="D136" s="6"/>
      <c r="E136" s="6"/>
      <c r="F136" s="595"/>
      <c r="G136" s="602"/>
      <c r="H136" s="608"/>
      <c r="I136" s="638"/>
      <c r="J136" s="6"/>
      <c r="K136" s="6"/>
      <c r="L136" s="6"/>
      <c r="M136" s="6"/>
      <c r="N136" s="6"/>
      <c r="O136" s="6"/>
      <c r="P136" s="6"/>
      <c r="Q136" s="6"/>
      <c r="R136" s="6"/>
      <c r="S136" s="6"/>
      <c r="T136" s="6"/>
      <c r="U136" s="6"/>
      <c r="V136" s="6"/>
      <c r="W136" s="6"/>
      <c r="X136" s="6"/>
      <c r="Y136" s="6"/>
      <c r="Z136" s="6"/>
      <c r="AA136" s="6"/>
      <c r="AB136" s="6"/>
      <c r="AC136" s="7"/>
    </row>
    <row r="137" spans="1:29" ht="12.75" customHeight="1" x14ac:dyDescent="0.25">
      <c r="A137" s="5"/>
      <c r="B137" s="6"/>
      <c r="C137" s="6"/>
      <c r="D137" s="6"/>
      <c r="E137" s="6"/>
      <c r="F137" s="595"/>
      <c r="G137" s="602"/>
      <c r="H137" s="608"/>
      <c r="I137" s="638"/>
      <c r="J137" s="6"/>
      <c r="K137" s="6"/>
      <c r="L137" s="6"/>
      <c r="M137" s="6"/>
      <c r="N137" s="6"/>
      <c r="O137" s="6"/>
      <c r="P137" s="6"/>
      <c r="Q137" s="6"/>
      <c r="R137" s="6"/>
      <c r="S137" s="6"/>
      <c r="T137" s="6"/>
      <c r="U137" s="6"/>
      <c r="V137" s="6"/>
      <c r="W137" s="6"/>
      <c r="X137" s="6"/>
      <c r="Y137" s="6"/>
      <c r="Z137" s="6"/>
      <c r="AA137" s="6"/>
      <c r="AB137" s="6"/>
      <c r="AC137" s="7"/>
    </row>
    <row r="138" spans="1:29" ht="12.75" customHeight="1" x14ac:dyDescent="0.25">
      <c r="A138" s="5"/>
      <c r="B138" s="6"/>
      <c r="C138" s="6"/>
      <c r="D138" s="6"/>
      <c r="E138" s="6"/>
      <c r="F138" s="595"/>
      <c r="G138" s="602"/>
      <c r="H138" s="608"/>
      <c r="I138" s="638"/>
      <c r="J138" s="6"/>
      <c r="K138" s="6"/>
      <c r="L138" s="6"/>
      <c r="M138" s="6"/>
      <c r="N138" s="6"/>
      <c r="O138" s="6"/>
      <c r="P138" s="6"/>
      <c r="Q138" s="6"/>
      <c r="R138" s="6"/>
      <c r="S138" s="6"/>
      <c r="T138" s="6"/>
      <c r="U138" s="6"/>
      <c r="V138" s="6"/>
      <c r="W138" s="6"/>
      <c r="X138" s="6"/>
      <c r="Y138" s="6"/>
      <c r="Z138" s="6"/>
      <c r="AA138" s="6"/>
      <c r="AB138" s="6"/>
      <c r="AC138" s="7"/>
    </row>
    <row r="139" spans="1:29" ht="12.75" customHeight="1" x14ac:dyDescent="0.25">
      <c r="A139" s="5"/>
      <c r="B139" s="6"/>
      <c r="C139" s="6"/>
      <c r="D139" s="6"/>
      <c r="E139" s="6"/>
      <c r="F139" s="595"/>
      <c r="G139" s="602"/>
      <c r="H139" s="608"/>
      <c r="I139" s="638"/>
      <c r="J139" s="6"/>
      <c r="K139" s="6"/>
      <c r="L139" s="6"/>
      <c r="M139" s="6"/>
      <c r="N139" s="6"/>
      <c r="O139" s="6"/>
      <c r="P139" s="6"/>
      <c r="Q139" s="6"/>
      <c r="R139" s="6"/>
      <c r="S139" s="6"/>
      <c r="T139" s="6"/>
      <c r="U139" s="6"/>
      <c r="V139" s="6"/>
      <c r="W139" s="6"/>
      <c r="X139" s="6"/>
      <c r="Y139" s="6"/>
      <c r="Z139" s="6"/>
      <c r="AA139" s="6"/>
      <c r="AB139" s="6"/>
      <c r="AC139" s="7"/>
    </row>
    <row r="140" spans="1:29" ht="12.75" customHeight="1" x14ac:dyDescent="0.25">
      <c r="A140" s="5"/>
      <c r="B140" s="6"/>
      <c r="C140" s="6"/>
      <c r="D140" s="6"/>
      <c r="E140" s="6"/>
      <c r="F140" s="595"/>
      <c r="G140" s="602"/>
      <c r="H140" s="608"/>
      <c r="I140" s="638"/>
      <c r="J140" s="6"/>
      <c r="K140" s="6"/>
      <c r="L140" s="6"/>
      <c r="M140" s="6"/>
      <c r="N140" s="6"/>
      <c r="O140" s="6"/>
      <c r="P140" s="6"/>
      <c r="Q140" s="6"/>
      <c r="R140" s="6"/>
      <c r="S140" s="6"/>
      <c r="T140" s="6"/>
      <c r="U140" s="6"/>
      <c r="V140" s="6"/>
      <c r="W140" s="6"/>
      <c r="X140" s="6"/>
      <c r="Y140" s="6"/>
      <c r="Z140" s="6"/>
      <c r="AA140" s="6"/>
      <c r="AB140" s="6"/>
      <c r="AC140" s="7"/>
    </row>
    <row r="141" spans="1:29" ht="12.75" customHeight="1" x14ac:dyDescent="0.25">
      <c r="A141" s="5"/>
      <c r="B141" s="6"/>
      <c r="C141" s="6"/>
      <c r="D141" s="6"/>
      <c r="E141" s="6"/>
      <c r="F141" s="595"/>
      <c r="G141" s="602"/>
      <c r="H141" s="608"/>
      <c r="I141" s="638"/>
      <c r="J141" s="6"/>
      <c r="K141" s="6"/>
      <c r="L141" s="6"/>
      <c r="M141" s="6"/>
      <c r="N141" s="6"/>
      <c r="O141" s="6"/>
      <c r="P141" s="6"/>
      <c r="Q141" s="6"/>
      <c r="R141" s="6"/>
      <c r="S141" s="6"/>
      <c r="T141" s="6"/>
      <c r="U141" s="6"/>
      <c r="V141" s="6"/>
      <c r="W141" s="6"/>
      <c r="X141" s="6"/>
      <c r="Y141" s="6"/>
      <c r="Z141" s="6"/>
      <c r="AA141" s="6"/>
      <c r="AB141" s="6"/>
      <c r="AC141" s="7"/>
    </row>
    <row r="142" spans="1:29" ht="12.75" customHeight="1" x14ac:dyDescent="0.25">
      <c r="A142" s="5"/>
      <c r="B142" s="6"/>
      <c r="C142" s="6"/>
      <c r="D142" s="6"/>
      <c r="E142" s="6"/>
      <c r="F142" s="595"/>
      <c r="G142" s="602"/>
      <c r="H142" s="608"/>
      <c r="I142" s="638"/>
      <c r="J142" s="6"/>
      <c r="K142" s="6"/>
      <c r="L142" s="6"/>
      <c r="M142" s="6"/>
      <c r="N142" s="6"/>
      <c r="O142" s="6"/>
      <c r="P142" s="6"/>
      <c r="Q142" s="6"/>
      <c r="R142" s="6"/>
      <c r="S142" s="6"/>
      <c r="T142" s="6"/>
      <c r="U142" s="6"/>
      <c r="V142" s="6"/>
      <c r="W142" s="6"/>
      <c r="X142" s="6"/>
      <c r="Y142" s="6"/>
      <c r="Z142" s="6"/>
      <c r="AA142" s="6"/>
      <c r="AB142" s="6"/>
      <c r="AC142" s="7"/>
    </row>
    <row r="143" spans="1:29" ht="12.75" customHeight="1" x14ac:dyDescent="0.25">
      <c r="A143" s="5"/>
      <c r="B143" s="6"/>
      <c r="C143" s="6"/>
      <c r="D143" s="6"/>
      <c r="E143" s="6"/>
      <c r="F143" s="595"/>
      <c r="G143" s="602"/>
      <c r="H143" s="608"/>
      <c r="I143" s="638"/>
      <c r="J143" s="6"/>
      <c r="K143" s="6"/>
      <c r="L143" s="6"/>
      <c r="M143" s="6"/>
      <c r="N143" s="6"/>
      <c r="O143" s="6"/>
      <c r="P143" s="6"/>
      <c r="Q143" s="6"/>
      <c r="R143" s="6"/>
      <c r="S143" s="6"/>
      <c r="T143" s="6"/>
      <c r="U143" s="6"/>
      <c r="V143" s="6"/>
      <c r="W143" s="6"/>
      <c r="X143" s="6"/>
      <c r="Y143" s="6"/>
      <c r="Z143" s="6"/>
      <c r="AA143" s="6"/>
      <c r="AB143" s="6"/>
      <c r="AC143" s="7"/>
    </row>
    <row r="144" spans="1:29" ht="12.75" customHeight="1" x14ac:dyDescent="0.25">
      <c r="A144" s="5"/>
      <c r="B144" s="6"/>
      <c r="C144" s="6"/>
      <c r="D144" s="6"/>
      <c r="E144" s="6"/>
      <c r="F144" s="595"/>
      <c r="G144" s="602"/>
      <c r="H144" s="608"/>
      <c r="I144" s="638"/>
      <c r="J144" s="6"/>
      <c r="K144" s="6"/>
      <c r="L144" s="6"/>
      <c r="M144" s="6"/>
      <c r="N144" s="6"/>
      <c r="O144" s="6"/>
      <c r="P144" s="6"/>
      <c r="Q144" s="6"/>
      <c r="R144" s="6"/>
      <c r="S144" s="6"/>
      <c r="T144" s="6"/>
      <c r="U144" s="6"/>
      <c r="V144" s="6"/>
      <c r="W144" s="6"/>
      <c r="X144" s="6"/>
      <c r="Y144" s="6"/>
      <c r="Z144" s="6"/>
      <c r="AA144" s="6"/>
      <c r="AB144" s="6"/>
      <c r="AC144" s="7"/>
    </row>
    <row r="145" spans="1:29" ht="12.75" customHeight="1" x14ac:dyDescent="0.25">
      <c r="A145" s="5"/>
      <c r="B145" s="6"/>
      <c r="C145" s="6"/>
      <c r="D145" s="6"/>
      <c r="E145" s="6"/>
      <c r="F145" s="595"/>
      <c r="G145" s="602"/>
      <c r="H145" s="608"/>
      <c r="I145" s="638"/>
      <c r="J145" s="6"/>
      <c r="K145" s="6"/>
      <c r="L145" s="6"/>
      <c r="M145" s="6"/>
      <c r="N145" s="6"/>
      <c r="O145" s="6"/>
      <c r="P145" s="6"/>
      <c r="Q145" s="6"/>
      <c r="R145" s="6"/>
      <c r="S145" s="6"/>
      <c r="T145" s="6"/>
      <c r="U145" s="6"/>
      <c r="V145" s="6"/>
      <c r="W145" s="6"/>
      <c r="X145" s="6"/>
      <c r="Y145" s="6"/>
      <c r="Z145" s="6"/>
      <c r="AA145" s="6"/>
      <c r="AB145" s="6"/>
      <c r="AC145" s="7"/>
    </row>
    <row r="146" spans="1:29" ht="12.75" customHeight="1" x14ac:dyDescent="0.25">
      <c r="A146" s="5"/>
      <c r="B146" s="6"/>
      <c r="C146" s="6"/>
      <c r="D146" s="6"/>
      <c r="E146" s="6"/>
      <c r="F146" s="595"/>
      <c r="G146" s="602"/>
      <c r="H146" s="608"/>
      <c r="I146" s="638"/>
      <c r="J146" s="6"/>
      <c r="K146" s="6"/>
      <c r="L146" s="6"/>
      <c r="M146" s="6"/>
      <c r="N146" s="6"/>
      <c r="O146" s="6"/>
      <c r="P146" s="6"/>
      <c r="Q146" s="6"/>
      <c r="R146" s="6"/>
      <c r="S146" s="6"/>
      <c r="T146" s="6"/>
      <c r="U146" s="6"/>
      <c r="V146" s="6"/>
      <c r="W146" s="6"/>
      <c r="X146" s="6"/>
      <c r="Y146" s="6"/>
      <c r="Z146" s="6"/>
      <c r="AA146" s="6"/>
      <c r="AB146" s="6"/>
      <c r="AC146" s="7"/>
    </row>
    <row r="147" spans="1:29" ht="12.75" customHeight="1" x14ac:dyDescent="0.25">
      <c r="A147" s="5"/>
      <c r="B147" s="6"/>
      <c r="C147" s="6"/>
      <c r="D147" s="6"/>
      <c r="E147" s="6"/>
      <c r="F147" s="595"/>
      <c r="G147" s="602"/>
      <c r="H147" s="608"/>
      <c r="I147" s="638"/>
      <c r="J147" s="6"/>
      <c r="K147" s="6"/>
      <c r="L147" s="6"/>
      <c r="M147" s="6"/>
      <c r="N147" s="6"/>
      <c r="O147" s="6"/>
      <c r="P147" s="6"/>
      <c r="Q147" s="6"/>
      <c r="R147" s="6"/>
      <c r="S147" s="6"/>
      <c r="T147" s="6"/>
      <c r="U147" s="6"/>
      <c r="V147" s="6"/>
      <c r="W147" s="6"/>
      <c r="X147" s="6"/>
      <c r="Y147" s="6"/>
      <c r="Z147" s="6"/>
      <c r="AA147" s="6"/>
      <c r="AB147" s="6"/>
      <c r="AC147" s="7"/>
    </row>
    <row r="148" spans="1:29" ht="12.75" customHeight="1" x14ac:dyDescent="0.25">
      <c r="A148" s="5"/>
      <c r="B148" s="6"/>
      <c r="C148" s="6"/>
      <c r="D148" s="6"/>
      <c r="E148" s="6"/>
      <c r="F148" s="595"/>
      <c r="G148" s="602"/>
      <c r="H148" s="608"/>
      <c r="I148" s="638"/>
      <c r="J148" s="6"/>
      <c r="K148" s="6"/>
      <c r="L148" s="6"/>
      <c r="M148" s="6"/>
      <c r="N148" s="6"/>
      <c r="O148" s="6"/>
      <c r="P148" s="6"/>
      <c r="Q148" s="6"/>
      <c r="R148" s="6"/>
      <c r="S148" s="6"/>
      <c r="T148" s="6"/>
      <c r="U148" s="6"/>
      <c r="V148" s="6"/>
      <c r="W148" s="6"/>
      <c r="X148" s="6"/>
      <c r="Y148" s="6"/>
      <c r="Z148" s="6"/>
      <c r="AA148" s="6"/>
      <c r="AB148" s="6"/>
      <c r="AC148" s="7"/>
    </row>
    <row r="149" spans="1:29" ht="12.75" customHeight="1" x14ac:dyDescent="0.25">
      <c r="A149" s="5"/>
      <c r="B149" s="6"/>
      <c r="C149" s="6"/>
      <c r="D149" s="6"/>
      <c r="E149" s="6"/>
      <c r="F149" s="595"/>
      <c r="G149" s="602"/>
      <c r="H149" s="608"/>
      <c r="I149" s="638"/>
      <c r="J149" s="6"/>
      <c r="K149" s="6"/>
      <c r="L149" s="6"/>
      <c r="M149" s="6"/>
      <c r="N149" s="6"/>
      <c r="O149" s="6"/>
      <c r="P149" s="6"/>
      <c r="Q149" s="6"/>
      <c r="R149" s="6"/>
      <c r="S149" s="6"/>
      <c r="T149" s="6"/>
      <c r="U149" s="6"/>
      <c r="V149" s="6"/>
      <c r="W149" s="6"/>
      <c r="X149" s="6"/>
      <c r="Y149" s="6"/>
      <c r="Z149" s="6"/>
      <c r="AA149" s="6"/>
      <c r="AB149" s="6"/>
      <c r="AC149" s="7"/>
    </row>
    <row r="150" spans="1:29" ht="12.75" customHeight="1" x14ac:dyDescent="0.25">
      <c r="A150" s="5"/>
      <c r="B150" s="6"/>
      <c r="C150" s="6"/>
      <c r="D150" s="6"/>
      <c r="E150" s="6"/>
      <c r="F150" s="595"/>
      <c r="G150" s="602"/>
      <c r="H150" s="608"/>
      <c r="I150" s="638"/>
      <c r="J150" s="6"/>
      <c r="K150" s="6"/>
      <c r="L150" s="6"/>
      <c r="M150" s="6"/>
      <c r="N150" s="6"/>
      <c r="O150" s="6"/>
      <c r="P150" s="6"/>
      <c r="Q150" s="6"/>
      <c r="R150" s="6"/>
      <c r="S150" s="6"/>
      <c r="T150" s="6"/>
      <c r="U150" s="6"/>
      <c r="V150" s="6"/>
      <c r="W150" s="6"/>
      <c r="X150" s="6"/>
      <c r="Y150" s="6"/>
      <c r="Z150" s="6"/>
      <c r="AA150" s="6"/>
      <c r="AB150" s="6"/>
      <c r="AC150" s="7"/>
    </row>
    <row r="151" spans="1:29" ht="12.75" customHeight="1" x14ac:dyDescent="0.25">
      <c r="A151" s="5"/>
      <c r="B151" s="6"/>
      <c r="C151" s="6"/>
      <c r="D151" s="6"/>
      <c r="E151" s="6"/>
      <c r="F151" s="595"/>
      <c r="G151" s="602"/>
      <c r="H151" s="608"/>
      <c r="I151" s="638"/>
      <c r="J151" s="6"/>
      <c r="K151" s="6"/>
      <c r="L151" s="6"/>
      <c r="M151" s="6"/>
      <c r="N151" s="6"/>
      <c r="O151" s="6"/>
      <c r="P151" s="6"/>
      <c r="Q151" s="6"/>
      <c r="R151" s="6"/>
      <c r="S151" s="6"/>
      <c r="T151" s="6"/>
      <c r="U151" s="6"/>
      <c r="V151" s="6"/>
      <c r="W151" s="6"/>
      <c r="X151" s="6"/>
      <c r="Y151" s="6"/>
      <c r="Z151" s="6"/>
      <c r="AA151" s="6"/>
      <c r="AB151" s="6"/>
      <c r="AC151" s="7"/>
    </row>
    <row r="152" spans="1:29" ht="12.75" customHeight="1" x14ac:dyDescent="0.25">
      <c r="A152" s="5"/>
      <c r="B152" s="6"/>
      <c r="C152" s="6"/>
      <c r="D152" s="6"/>
      <c r="E152" s="6"/>
      <c r="F152" s="595"/>
      <c r="G152" s="602"/>
      <c r="H152" s="608"/>
      <c r="I152" s="638"/>
      <c r="J152" s="6"/>
      <c r="K152" s="6"/>
      <c r="L152" s="6"/>
      <c r="M152" s="6"/>
      <c r="N152" s="6"/>
      <c r="O152" s="6"/>
      <c r="P152" s="6"/>
      <c r="Q152" s="6"/>
      <c r="R152" s="6"/>
      <c r="S152" s="6"/>
      <c r="T152" s="6"/>
      <c r="U152" s="6"/>
      <c r="V152" s="6"/>
      <c r="W152" s="6"/>
      <c r="X152" s="6"/>
      <c r="Y152" s="6"/>
      <c r="Z152" s="6"/>
      <c r="AA152" s="6"/>
      <c r="AB152" s="6"/>
      <c r="AC152" s="7"/>
    </row>
    <row r="153" spans="1:29" ht="12.75" customHeight="1" x14ac:dyDescent="0.25">
      <c r="A153" s="5"/>
      <c r="B153" s="6"/>
      <c r="C153" s="6"/>
      <c r="D153" s="6"/>
      <c r="E153" s="6"/>
      <c r="F153" s="595"/>
      <c r="G153" s="602"/>
      <c r="H153" s="608"/>
      <c r="I153" s="638"/>
      <c r="J153" s="6"/>
      <c r="K153" s="6"/>
      <c r="L153" s="6"/>
      <c r="M153" s="6"/>
      <c r="N153" s="6"/>
      <c r="O153" s="6"/>
      <c r="P153" s="6"/>
      <c r="Q153" s="6"/>
      <c r="R153" s="6"/>
      <c r="S153" s="6"/>
      <c r="T153" s="6"/>
      <c r="U153" s="6"/>
      <c r="V153" s="6"/>
      <c r="W153" s="6"/>
      <c r="X153" s="6"/>
      <c r="Y153" s="6"/>
      <c r="Z153" s="6"/>
      <c r="AA153" s="6"/>
      <c r="AB153" s="6"/>
      <c r="AC153" s="7"/>
    </row>
    <row r="154" spans="1:29" ht="12.75" customHeight="1" x14ac:dyDescent="0.25">
      <c r="A154" s="5"/>
      <c r="B154" s="6"/>
      <c r="C154" s="6"/>
      <c r="D154" s="6"/>
      <c r="E154" s="6"/>
      <c r="F154" s="595"/>
      <c r="G154" s="602"/>
      <c r="H154" s="608"/>
      <c r="I154" s="638"/>
      <c r="J154" s="6"/>
      <c r="K154" s="6"/>
      <c r="L154" s="6"/>
      <c r="M154" s="6"/>
      <c r="N154" s="6"/>
      <c r="O154" s="6"/>
      <c r="P154" s="6"/>
      <c r="Q154" s="6"/>
      <c r="R154" s="6"/>
      <c r="S154" s="6"/>
      <c r="T154" s="6"/>
      <c r="U154" s="6"/>
      <c r="V154" s="6"/>
      <c r="W154" s="6"/>
      <c r="X154" s="6"/>
      <c r="Y154" s="6"/>
      <c r="Z154" s="6"/>
      <c r="AA154" s="6"/>
      <c r="AB154" s="6"/>
      <c r="AC154" s="7"/>
    </row>
    <row r="155" spans="1:29" ht="12.75" customHeight="1" x14ac:dyDescent="0.25">
      <c r="A155" s="5"/>
      <c r="B155" s="6"/>
      <c r="C155" s="6"/>
      <c r="D155" s="6"/>
      <c r="E155" s="6"/>
      <c r="F155" s="595"/>
      <c r="G155" s="602"/>
      <c r="H155" s="608"/>
      <c r="I155" s="638"/>
      <c r="J155" s="6"/>
      <c r="K155" s="6"/>
      <c r="L155" s="6"/>
      <c r="M155" s="6"/>
      <c r="N155" s="6"/>
      <c r="O155" s="6"/>
      <c r="P155" s="6"/>
      <c r="Q155" s="6"/>
      <c r="R155" s="6"/>
      <c r="S155" s="6"/>
      <c r="T155" s="6"/>
      <c r="U155" s="6"/>
      <c r="V155" s="6"/>
      <c r="W155" s="6"/>
      <c r="X155" s="6"/>
      <c r="Y155" s="6"/>
      <c r="Z155" s="6"/>
      <c r="AA155" s="6"/>
      <c r="AB155" s="6"/>
      <c r="AC155" s="7"/>
    </row>
    <row r="156" spans="1:29" ht="12.75" customHeight="1" x14ac:dyDescent="0.25">
      <c r="A156" s="5"/>
      <c r="B156" s="6"/>
      <c r="C156" s="6"/>
      <c r="D156" s="6"/>
      <c r="E156" s="6"/>
      <c r="F156" s="595"/>
      <c r="G156" s="602"/>
      <c r="H156" s="608"/>
      <c r="I156" s="638"/>
      <c r="J156" s="6"/>
      <c r="K156" s="6"/>
      <c r="L156" s="6"/>
      <c r="M156" s="6"/>
      <c r="N156" s="6"/>
      <c r="O156" s="6"/>
      <c r="P156" s="6"/>
      <c r="Q156" s="6"/>
      <c r="R156" s="6"/>
      <c r="S156" s="6"/>
      <c r="T156" s="6"/>
      <c r="U156" s="6"/>
      <c r="V156" s="6"/>
      <c r="W156" s="6"/>
      <c r="X156" s="6"/>
      <c r="Y156" s="6"/>
      <c r="Z156" s="6"/>
      <c r="AA156" s="6"/>
      <c r="AB156" s="6"/>
      <c r="AC156" s="7"/>
    </row>
    <row r="157" spans="1:29" ht="12.75" customHeight="1" x14ac:dyDescent="0.25">
      <c r="A157" s="5"/>
      <c r="B157" s="6"/>
      <c r="C157" s="6"/>
      <c r="D157" s="6"/>
      <c r="E157" s="6"/>
      <c r="F157" s="595"/>
      <c r="G157" s="602"/>
      <c r="H157" s="608"/>
      <c r="I157" s="638"/>
      <c r="J157" s="6"/>
      <c r="K157" s="6"/>
      <c r="L157" s="6"/>
      <c r="M157" s="6"/>
      <c r="N157" s="6"/>
      <c r="O157" s="6"/>
      <c r="P157" s="6"/>
      <c r="Q157" s="6"/>
      <c r="R157" s="6"/>
      <c r="S157" s="6"/>
      <c r="T157" s="6"/>
      <c r="U157" s="6"/>
      <c r="V157" s="6"/>
      <c r="W157" s="6"/>
      <c r="X157" s="6"/>
      <c r="Y157" s="6"/>
      <c r="Z157" s="6"/>
      <c r="AA157" s="6"/>
      <c r="AB157" s="6"/>
      <c r="AC157" s="7"/>
    </row>
    <row r="158" spans="1:29" ht="12.75" customHeight="1" x14ac:dyDescent="0.25">
      <c r="A158" s="5"/>
      <c r="B158" s="6"/>
      <c r="C158" s="6"/>
      <c r="D158" s="6"/>
      <c r="E158" s="6"/>
      <c r="F158" s="595"/>
      <c r="G158" s="602"/>
      <c r="H158" s="608"/>
      <c r="I158" s="638"/>
      <c r="J158" s="6"/>
      <c r="K158" s="6"/>
      <c r="L158" s="6"/>
      <c r="M158" s="6"/>
      <c r="N158" s="6"/>
      <c r="O158" s="6"/>
      <c r="P158" s="6"/>
      <c r="Q158" s="6"/>
      <c r="R158" s="6"/>
      <c r="S158" s="6"/>
      <c r="T158" s="6"/>
      <c r="U158" s="6"/>
      <c r="V158" s="6"/>
      <c r="W158" s="6"/>
      <c r="X158" s="6"/>
      <c r="Y158" s="6"/>
      <c r="Z158" s="6"/>
      <c r="AA158" s="6"/>
      <c r="AB158" s="6"/>
      <c r="AC158" s="7"/>
    </row>
    <row r="159" spans="1:29" ht="12.75" customHeight="1" x14ac:dyDescent="0.25">
      <c r="A159" s="5"/>
      <c r="B159" s="6"/>
      <c r="C159" s="6"/>
      <c r="D159" s="6"/>
      <c r="E159" s="6"/>
      <c r="F159" s="595"/>
      <c r="G159" s="602"/>
      <c r="H159" s="608"/>
      <c r="I159" s="638"/>
      <c r="J159" s="6"/>
      <c r="K159" s="6"/>
      <c r="L159" s="6"/>
      <c r="M159" s="6"/>
      <c r="N159" s="6"/>
      <c r="O159" s="6"/>
      <c r="P159" s="6"/>
      <c r="Q159" s="6"/>
      <c r="R159" s="6"/>
      <c r="S159" s="6"/>
      <c r="T159" s="6"/>
      <c r="U159" s="6"/>
      <c r="V159" s="6"/>
      <c r="W159" s="6"/>
      <c r="X159" s="6"/>
      <c r="Y159" s="6"/>
      <c r="Z159" s="6"/>
      <c r="AA159" s="6"/>
      <c r="AB159" s="6"/>
      <c r="AC159" s="7"/>
    </row>
    <row r="160" spans="1:29" ht="12.75" customHeight="1" x14ac:dyDescent="0.25">
      <c r="A160" s="5"/>
      <c r="B160" s="6"/>
      <c r="C160" s="6"/>
      <c r="D160" s="6"/>
      <c r="E160" s="6"/>
      <c r="F160" s="595"/>
      <c r="G160" s="602"/>
      <c r="H160" s="608"/>
      <c r="I160" s="638"/>
      <c r="J160" s="6"/>
      <c r="K160" s="6"/>
      <c r="L160" s="6"/>
      <c r="M160" s="6"/>
      <c r="N160" s="6"/>
      <c r="O160" s="6"/>
      <c r="P160" s="6"/>
      <c r="Q160" s="6"/>
      <c r="R160" s="6"/>
      <c r="S160" s="6"/>
      <c r="T160" s="6"/>
      <c r="U160" s="6"/>
      <c r="V160" s="6"/>
      <c r="W160" s="6"/>
      <c r="X160" s="6"/>
      <c r="Y160" s="6"/>
      <c r="Z160" s="6"/>
      <c r="AA160" s="6"/>
      <c r="AB160" s="6"/>
      <c r="AC160" s="7"/>
    </row>
    <row r="161" spans="1:29" ht="12.75" customHeight="1" x14ac:dyDescent="0.25">
      <c r="A161" s="5"/>
      <c r="B161" s="6"/>
      <c r="C161" s="6"/>
      <c r="D161" s="6"/>
      <c r="E161" s="6"/>
      <c r="F161" s="595"/>
      <c r="G161" s="602"/>
      <c r="H161" s="608"/>
      <c r="I161" s="638"/>
      <c r="J161" s="6"/>
      <c r="K161" s="6"/>
      <c r="L161" s="6"/>
      <c r="M161" s="6"/>
      <c r="N161" s="6"/>
      <c r="O161" s="6"/>
      <c r="P161" s="6"/>
      <c r="Q161" s="6"/>
      <c r="R161" s="6"/>
      <c r="S161" s="6"/>
      <c r="T161" s="6"/>
      <c r="U161" s="6"/>
      <c r="V161" s="6"/>
      <c r="W161" s="6"/>
      <c r="X161" s="6"/>
      <c r="Y161" s="6"/>
      <c r="Z161" s="6"/>
      <c r="AA161" s="6"/>
      <c r="AB161" s="6"/>
      <c r="AC161" s="7"/>
    </row>
    <row r="162" spans="1:29" ht="12.75" customHeight="1" x14ac:dyDescent="0.25">
      <c r="A162" s="5"/>
      <c r="B162" s="6"/>
      <c r="C162" s="6"/>
      <c r="D162" s="6"/>
      <c r="E162" s="6"/>
      <c r="F162" s="595"/>
      <c r="G162" s="602"/>
      <c r="H162" s="608"/>
      <c r="I162" s="638"/>
      <c r="J162" s="6"/>
      <c r="K162" s="6"/>
      <c r="L162" s="6"/>
      <c r="M162" s="6"/>
      <c r="N162" s="6"/>
      <c r="O162" s="6"/>
      <c r="P162" s="6"/>
      <c r="Q162" s="6"/>
      <c r="R162" s="6"/>
      <c r="S162" s="6"/>
      <c r="T162" s="6"/>
      <c r="U162" s="6"/>
      <c r="V162" s="6"/>
      <c r="W162" s="6"/>
      <c r="X162" s="6"/>
      <c r="Y162" s="6"/>
      <c r="Z162" s="6"/>
      <c r="AA162" s="6"/>
      <c r="AB162" s="6"/>
      <c r="AC162" s="7"/>
    </row>
    <row r="163" spans="1:29" ht="12.75" customHeight="1" x14ac:dyDescent="0.25">
      <c r="A163" s="5"/>
      <c r="B163" s="6"/>
      <c r="C163" s="6"/>
      <c r="D163" s="6"/>
      <c r="E163" s="6"/>
      <c r="F163" s="595"/>
      <c r="G163" s="602"/>
      <c r="H163" s="608"/>
      <c r="I163" s="638"/>
      <c r="J163" s="6"/>
      <c r="K163" s="6"/>
      <c r="L163" s="6"/>
      <c r="M163" s="6"/>
      <c r="N163" s="6"/>
      <c r="O163" s="6"/>
      <c r="P163" s="6"/>
      <c r="Q163" s="6"/>
      <c r="R163" s="6"/>
      <c r="S163" s="6"/>
      <c r="T163" s="6"/>
      <c r="U163" s="6"/>
      <c r="V163" s="6"/>
      <c r="W163" s="6"/>
      <c r="X163" s="6"/>
      <c r="Y163" s="6"/>
      <c r="Z163" s="6"/>
      <c r="AA163" s="6"/>
      <c r="AB163" s="6"/>
      <c r="AC163" s="7"/>
    </row>
    <row r="164" spans="1:29" ht="12.75" customHeight="1" x14ac:dyDescent="0.25">
      <c r="A164" s="5"/>
      <c r="B164" s="6"/>
      <c r="C164" s="6"/>
      <c r="D164" s="6"/>
      <c r="E164" s="6"/>
      <c r="F164" s="595"/>
      <c r="G164" s="602"/>
      <c r="H164" s="608"/>
      <c r="I164" s="638"/>
      <c r="J164" s="6"/>
      <c r="K164" s="6"/>
      <c r="L164" s="6"/>
      <c r="M164" s="6"/>
      <c r="N164" s="6"/>
      <c r="O164" s="6"/>
      <c r="P164" s="6"/>
      <c r="Q164" s="6"/>
      <c r="R164" s="6"/>
      <c r="S164" s="6"/>
      <c r="T164" s="6"/>
      <c r="U164" s="6"/>
      <c r="V164" s="6"/>
      <c r="W164" s="6"/>
      <c r="X164" s="6"/>
      <c r="Y164" s="6"/>
      <c r="Z164" s="6"/>
      <c r="AA164" s="6"/>
      <c r="AB164" s="6"/>
      <c r="AC164" s="7"/>
    </row>
    <row r="165" spans="1:29" ht="12.75" customHeight="1" x14ac:dyDescent="0.25">
      <c r="A165" s="5"/>
      <c r="B165" s="6"/>
      <c r="C165" s="6"/>
      <c r="D165" s="6"/>
      <c r="E165" s="6"/>
      <c r="F165" s="595"/>
      <c r="G165" s="602"/>
      <c r="H165" s="608"/>
      <c r="I165" s="638"/>
      <c r="J165" s="6"/>
      <c r="K165" s="6"/>
      <c r="L165" s="6"/>
      <c r="M165" s="6"/>
      <c r="N165" s="6"/>
      <c r="O165" s="6"/>
      <c r="P165" s="6"/>
      <c r="Q165" s="6"/>
      <c r="R165" s="6"/>
      <c r="S165" s="6"/>
      <c r="T165" s="6"/>
      <c r="U165" s="6"/>
      <c r="V165" s="6"/>
      <c r="W165" s="6"/>
      <c r="X165" s="6"/>
      <c r="Y165" s="6"/>
      <c r="Z165" s="6"/>
      <c r="AA165" s="6"/>
      <c r="AB165" s="6"/>
      <c r="AC165" s="7"/>
    </row>
    <row r="166" spans="1:29" ht="12.75" customHeight="1" x14ac:dyDescent="0.25">
      <c r="A166" s="5"/>
      <c r="B166" s="6"/>
      <c r="C166" s="6"/>
      <c r="D166" s="6"/>
      <c r="E166" s="6"/>
      <c r="F166" s="595"/>
      <c r="G166" s="602"/>
      <c r="H166" s="608"/>
      <c r="I166" s="638"/>
      <c r="J166" s="6"/>
      <c r="K166" s="6"/>
      <c r="L166" s="6"/>
      <c r="M166" s="6"/>
      <c r="N166" s="6"/>
      <c r="O166" s="6"/>
      <c r="P166" s="6"/>
      <c r="Q166" s="6"/>
      <c r="R166" s="6"/>
      <c r="S166" s="6"/>
      <c r="T166" s="6"/>
      <c r="U166" s="6"/>
      <c r="V166" s="6"/>
      <c r="W166" s="6"/>
      <c r="X166" s="6"/>
      <c r="Y166" s="6"/>
      <c r="Z166" s="6"/>
      <c r="AA166" s="6"/>
      <c r="AB166" s="6"/>
      <c r="AC166" s="7"/>
    </row>
    <row r="167" spans="1:29" ht="12.75" customHeight="1" x14ac:dyDescent="0.25">
      <c r="A167" s="5"/>
      <c r="B167" s="6"/>
      <c r="C167" s="6"/>
      <c r="D167" s="6"/>
      <c r="E167" s="6"/>
      <c r="F167" s="595"/>
      <c r="G167" s="602"/>
      <c r="H167" s="608"/>
      <c r="I167" s="638"/>
      <c r="J167" s="6"/>
      <c r="K167" s="6"/>
      <c r="L167" s="6"/>
      <c r="M167" s="6"/>
      <c r="N167" s="6"/>
      <c r="O167" s="6"/>
      <c r="P167" s="6"/>
      <c r="Q167" s="6"/>
      <c r="R167" s="6"/>
      <c r="S167" s="6"/>
      <c r="T167" s="6"/>
      <c r="U167" s="6"/>
      <c r="V167" s="6"/>
      <c r="W167" s="6"/>
      <c r="X167" s="6"/>
      <c r="Y167" s="6"/>
      <c r="Z167" s="6"/>
      <c r="AA167" s="6"/>
      <c r="AB167" s="6"/>
      <c r="AC167" s="7"/>
    </row>
    <row r="168" spans="1:29" ht="12.75" customHeight="1" x14ac:dyDescent="0.25">
      <c r="A168" s="5"/>
      <c r="B168" s="6"/>
      <c r="C168" s="6"/>
      <c r="D168" s="6"/>
      <c r="E168" s="6"/>
      <c r="F168" s="595"/>
      <c r="G168" s="602"/>
      <c r="H168" s="608"/>
      <c r="I168" s="638"/>
      <c r="J168" s="6"/>
      <c r="K168" s="6"/>
      <c r="L168" s="6"/>
      <c r="M168" s="6"/>
      <c r="N168" s="6"/>
      <c r="O168" s="6"/>
      <c r="P168" s="6"/>
      <c r="Q168" s="6"/>
      <c r="R168" s="6"/>
      <c r="S168" s="6"/>
      <c r="T168" s="6"/>
      <c r="U168" s="6"/>
      <c r="V168" s="6"/>
      <c r="W168" s="6"/>
      <c r="X168" s="6"/>
      <c r="Y168" s="6"/>
      <c r="Z168" s="6"/>
      <c r="AA168" s="6"/>
      <c r="AB168" s="6"/>
      <c r="AC168" s="7"/>
    </row>
    <row r="169" spans="1:29" ht="12.75" customHeight="1" x14ac:dyDescent="0.25">
      <c r="A169" s="5"/>
      <c r="B169" s="6"/>
      <c r="C169" s="6"/>
      <c r="D169" s="6"/>
      <c r="E169" s="6"/>
      <c r="F169" s="595"/>
      <c r="G169" s="602"/>
      <c r="H169" s="608"/>
      <c r="I169" s="638"/>
      <c r="J169" s="6"/>
      <c r="K169" s="6"/>
      <c r="L169" s="6"/>
      <c r="M169" s="6"/>
      <c r="N169" s="6"/>
      <c r="O169" s="6"/>
      <c r="P169" s="6"/>
      <c r="Q169" s="6"/>
      <c r="R169" s="6"/>
      <c r="S169" s="6"/>
      <c r="T169" s="6"/>
      <c r="U169" s="6"/>
      <c r="V169" s="6"/>
      <c r="W169" s="6"/>
      <c r="X169" s="6"/>
      <c r="Y169" s="6"/>
      <c r="Z169" s="6"/>
      <c r="AA169" s="6"/>
      <c r="AB169" s="6"/>
      <c r="AC169" s="7"/>
    </row>
    <row r="170" spans="1:29" ht="12.75" customHeight="1" x14ac:dyDescent="0.25">
      <c r="A170" s="5"/>
      <c r="B170" s="6"/>
      <c r="C170" s="6"/>
      <c r="D170" s="6"/>
      <c r="E170" s="6"/>
      <c r="F170" s="595"/>
      <c r="G170" s="602"/>
      <c r="H170" s="608"/>
      <c r="I170" s="638"/>
      <c r="J170" s="6"/>
      <c r="K170" s="6"/>
      <c r="L170" s="6"/>
      <c r="M170" s="6"/>
      <c r="N170" s="6"/>
      <c r="O170" s="6"/>
      <c r="P170" s="6"/>
      <c r="Q170" s="6"/>
      <c r="R170" s="6"/>
      <c r="S170" s="6"/>
      <c r="T170" s="6"/>
      <c r="U170" s="6"/>
      <c r="V170" s="6"/>
      <c r="W170" s="6"/>
      <c r="X170" s="6"/>
      <c r="Y170" s="6"/>
      <c r="Z170" s="6"/>
      <c r="AA170" s="6"/>
      <c r="AB170" s="6"/>
      <c r="AC170" s="7"/>
    </row>
    <row r="171" spans="1:29" ht="12.75" customHeight="1" x14ac:dyDescent="0.25">
      <c r="A171" s="5"/>
      <c r="B171" s="6"/>
      <c r="C171" s="6"/>
      <c r="D171" s="6"/>
      <c r="E171" s="6"/>
      <c r="F171" s="595"/>
      <c r="G171" s="602"/>
      <c r="H171" s="608"/>
      <c r="I171" s="638"/>
      <c r="J171" s="6"/>
      <c r="K171" s="6"/>
      <c r="L171" s="6"/>
      <c r="M171" s="6"/>
      <c r="N171" s="6"/>
      <c r="O171" s="6"/>
      <c r="P171" s="6"/>
      <c r="Q171" s="6"/>
      <c r="R171" s="6"/>
      <c r="S171" s="6"/>
      <c r="T171" s="6"/>
      <c r="U171" s="6"/>
      <c r="V171" s="6"/>
      <c r="W171" s="6"/>
      <c r="X171" s="6"/>
      <c r="Y171" s="6"/>
      <c r="Z171" s="6"/>
      <c r="AA171" s="6"/>
      <c r="AB171" s="6"/>
      <c r="AC171" s="7"/>
    </row>
    <row r="172" spans="1:29" ht="12.75" customHeight="1" x14ac:dyDescent="0.25">
      <c r="A172" s="5"/>
      <c r="B172" s="6"/>
      <c r="C172" s="6"/>
      <c r="D172" s="6"/>
      <c r="E172" s="6"/>
      <c r="F172" s="595"/>
      <c r="G172" s="602"/>
      <c r="H172" s="608"/>
      <c r="I172" s="638"/>
      <c r="J172" s="6"/>
      <c r="K172" s="6"/>
      <c r="L172" s="6"/>
      <c r="M172" s="6"/>
      <c r="N172" s="6"/>
      <c r="O172" s="6"/>
      <c r="P172" s="6"/>
      <c r="Q172" s="6"/>
      <c r="R172" s="6"/>
      <c r="S172" s="6"/>
      <c r="T172" s="6"/>
      <c r="U172" s="6"/>
      <c r="V172" s="6"/>
      <c r="W172" s="6"/>
      <c r="X172" s="6"/>
      <c r="Y172" s="6"/>
      <c r="Z172" s="6"/>
      <c r="AA172" s="6"/>
      <c r="AB172" s="6"/>
      <c r="AC172" s="7"/>
    </row>
    <row r="173" spans="1:29" ht="12.75" customHeight="1" x14ac:dyDescent="0.25">
      <c r="A173" s="5"/>
      <c r="B173" s="6"/>
      <c r="C173" s="6"/>
      <c r="D173" s="6"/>
      <c r="E173" s="6"/>
      <c r="F173" s="595"/>
      <c r="G173" s="602"/>
      <c r="H173" s="608"/>
      <c r="I173" s="638"/>
      <c r="J173" s="6"/>
      <c r="K173" s="6"/>
      <c r="L173" s="6"/>
      <c r="M173" s="6"/>
      <c r="N173" s="6"/>
      <c r="O173" s="6"/>
      <c r="P173" s="6"/>
      <c r="Q173" s="6"/>
      <c r="R173" s="6"/>
      <c r="S173" s="6"/>
      <c r="T173" s="6"/>
      <c r="U173" s="6"/>
      <c r="V173" s="6"/>
      <c r="W173" s="6"/>
      <c r="X173" s="6"/>
      <c r="Y173" s="6"/>
      <c r="Z173" s="6"/>
      <c r="AA173" s="6"/>
      <c r="AB173" s="6"/>
      <c r="AC173" s="7"/>
    </row>
    <row r="174" spans="1:29" ht="12.75" customHeight="1" x14ac:dyDescent="0.25">
      <c r="A174" s="5"/>
      <c r="B174" s="6"/>
      <c r="C174" s="6"/>
      <c r="D174" s="6"/>
      <c r="E174" s="6"/>
      <c r="F174" s="595"/>
      <c r="G174" s="602"/>
      <c r="H174" s="608"/>
      <c r="I174" s="638"/>
      <c r="J174" s="6"/>
      <c r="K174" s="6"/>
      <c r="L174" s="6"/>
      <c r="M174" s="6"/>
      <c r="N174" s="6"/>
      <c r="O174" s="6"/>
      <c r="P174" s="6"/>
      <c r="Q174" s="6"/>
      <c r="R174" s="6"/>
      <c r="S174" s="6"/>
      <c r="T174" s="6"/>
      <c r="U174" s="6"/>
      <c r="V174" s="6"/>
      <c r="W174" s="6"/>
      <c r="X174" s="6"/>
      <c r="Y174" s="6"/>
      <c r="Z174" s="6"/>
      <c r="AA174" s="6"/>
      <c r="AB174" s="6"/>
      <c r="AC174" s="7"/>
    </row>
    <row r="175" spans="1:29" ht="12.75" customHeight="1" x14ac:dyDescent="0.25">
      <c r="A175" s="5"/>
      <c r="B175" s="6"/>
      <c r="C175" s="6"/>
      <c r="D175" s="6"/>
      <c r="E175" s="6"/>
      <c r="F175" s="595"/>
      <c r="G175" s="602"/>
      <c r="H175" s="608"/>
      <c r="I175" s="638"/>
      <c r="J175" s="6"/>
      <c r="K175" s="6"/>
      <c r="L175" s="6"/>
      <c r="M175" s="6"/>
      <c r="N175" s="6"/>
      <c r="O175" s="6"/>
      <c r="P175" s="6"/>
      <c r="Q175" s="6"/>
      <c r="R175" s="6"/>
      <c r="S175" s="6"/>
      <c r="T175" s="6"/>
      <c r="U175" s="6"/>
      <c r="V175" s="6"/>
      <c r="W175" s="6"/>
      <c r="X175" s="6"/>
      <c r="Y175" s="6"/>
      <c r="Z175" s="6"/>
      <c r="AA175" s="6"/>
      <c r="AB175" s="6"/>
      <c r="AC175" s="7"/>
    </row>
    <row r="176" spans="1:29" ht="12.75" customHeight="1" x14ac:dyDescent="0.25">
      <c r="A176" s="5"/>
      <c r="B176" s="6"/>
      <c r="C176" s="6"/>
      <c r="D176" s="6"/>
      <c r="E176" s="6"/>
      <c r="F176" s="595"/>
      <c r="G176" s="602"/>
      <c r="H176" s="608"/>
      <c r="I176" s="638"/>
      <c r="J176" s="6"/>
      <c r="K176" s="6"/>
      <c r="L176" s="6"/>
      <c r="M176" s="6"/>
      <c r="N176" s="6"/>
      <c r="O176" s="6"/>
      <c r="P176" s="6"/>
      <c r="Q176" s="6"/>
      <c r="R176" s="6"/>
      <c r="S176" s="6"/>
      <c r="T176" s="6"/>
      <c r="U176" s="6"/>
      <c r="V176" s="6"/>
      <c r="W176" s="6"/>
      <c r="X176" s="6"/>
      <c r="Y176" s="6"/>
      <c r="Z176" s="6"/>
      <c r="AA176" s="6"/>
      <c r="AB176" s="6"/>
      <c r="AC176" s="7"/>
    </row>
    <row r="177" spans="1:29" ht="12.75" customHeight="1" x14ac:dyDescent="0.25">
      <c r="A177" s="5"/>
      <c r="B177" s="6"/>
      <c r="C177" s="6"/>
      <c r="D177" s="6"/>
      <c r="E177" s="6"/>
      <c r="F177" s="595"/>
      <c r="G177" s="602"/>
      <c r="H177" s="608"/>
      <c r="I177" s="638"/>
      <c r="J177" s="6"/>
      <c r="K177" s="6"/>
      <c r="L177" s="6"/>
      <c r="M177" s="6"/>
      <c r="N177" s="6"/>
      <c r="O177" s="6"/>
      <c r="P177" s="6"/>
      <c r="Q177" s="6"/>
      <c r="R177" s="6"/>
      <c r="S177" s="6"/>
      <c r="T177" s="6"/>
      <c r="U177" s="6"/>
      <c r="V177" s="6"/>
      <c r="W177" s="6"/>
      <c r="X177" s="6"/>
      <c r="Y177" s="6"/>
      <c r="Z177" s="6"/>
      <c r="AA177" s="6"/>
      <c r="AB177" s="6"/>
      <c r="AC177" s="7"/>
    </row>
    <row r="178" spans="1:29" ht="12.75" customHeight="1" x14ac:dyDescent="0.25">
      <c r="A178" s="5"/>
      <c r="B178" s="6"/>
      <c r="C178" s="6"/>
      <c r="D178" s="6"/>
      <c r="E178" s="6"/>
      <c r="F178" s="595"/>
      <c r="G178" s="602"/>
      <c r="H178" s="608"/>
      <c r="I178" s="638"/>
      <c r="J178" s="6"/>
      <c r="K178" s="6"/>
      <c r="L178" s="6"/>
      <c r="M178" s="6"/>
      <c r="N178" s="6"/>
      <c r="O178" s="6"/>
      <c r="P178" s="6"/>
      <c r="Q178" s="6"/>
      <c r="R178" s="6"/>
      <c r="S178" s="6"/>
      <c r="T178" s="6"/>
      <c r="U178" s="6"/>
      <c r="V178" s="6"/>
      <c r="W178" s="6"/>
      <c r="X178" s="6"/>
      <c r="Y178" s="6"/>
      <c r="Z178" s="6"/>
      <c r="AA178" s="6"/>
      <c r="AB178" s="6"/>
      <c r="AC178" s="7"/>
    </row>
    <row r="179" spans="1:29" ht="12.75" customHeight="1" x14ac:dyDescent="0.25">
      <c r="A179" s="5"/>
      <c r="B179" s="6"/>
      <c r="C179" s="6"/>
      <c r="D179" s="6"/>
      <c r="E179" s="6"/>
      <c r="F179" s="595"/>
      <c r="G179" s="602"/>
      <c r="H179" s="608"/>
      <c r="I179" s="638"/>
      <c r="J179" s="6"/>
      <c r="K179" s="6"/>
      <c r="L179" s="6"/>
      <c r="M179" s="6"/>
      <c r="N179" s="6"/>
      <c r="O179" s="6"/>
      <c r="P179" s="6"/>
      <c r="Q179" s="6"/>
      <c r="R179" s="6"/>
      <c r="S179" s="6"/>
      <c r="T179" s="6"/>
      <c r="U179" s="6"/>
      <c r="V179" s="6"/>
      <c r="W179" s="6"/>
      <c r="X179" s="6"/>
      <c r="Y179" s="6"/>
      <c r="Z179" s="6"/>
      <c r="AA179" s="6"/>
      <c r="AB179" s="6"/>
      <c r="AC179" s="7"/>
    </row>
    <row r="180" spans="1:29" ht="12.75" customHeight="1" x14ac:dyDescent="0.25">
      <c r="A180" s="5"/>
      <c r="B180" s="6"/>
      <c r="C180" s="6"/>
      <c r="D180" s="6"/>
      <c r="E180" s="6"/>
      <c r="F180" s="595"/>
      <c r="G180" s="602"/>
      <c r="H180" s="608"/>
      <c r="I180" s="638"/>
      <c r="J180" s="6"/>
      <c r="K180" s="6"/>
      <c r="L180" s="6"/>
      <c r="M180" s="6"/>
      <c r="N180" s="6"/>
      <c r="O180" s="6"/>
      <c r="P180" s="6"/>
      <c r="Q180" s="6"/>
      <c r="R180" s="6"/>
      <c r="S180" s="6"/>
      <c r="T180" s="6"/>
      <c r="U180" s="6"/>
      <c r="V180" s="6"/>
      <c r="W180" s="6"/>
      <c r="X180" s="6"/>
      <c r="Y180" s="6"/>
      <c r="Z180" s="6"/>
      <c r="AA180" s="6"/>
      <c r="AB180" s="6"/>
      <c r="AC180" s="7"/>
    </row>
    <row r="181" spans="1:29" ht="12.75" customHeight="1" x14ac:dyDescent="0.25">
      <c r="A181" s="5"/>
      <c r="B181" s="6"/>
      <c r="C181" s="6"/>
      <c r="D181" s="6"/>
      <c r="E181" s="6"/>
      <c r="F181" s="595"/>
      <c r="G181" s="602"/>
      <c r="H181" s="608"/>
      <c r="I181" s="638"/>
      <c r="J181" s="6"/>
      <c r="K181" s="6"/>
      <c r="L181" s="6"/>
      <c r="M181" s="6"/>
      <c r="N181" s="6"/>
      <c r="O181" s="6"/>
      <c r="P181" s="6"/>
      <c r="Q181" s="6"/>
      <c r="R181" s="6"/>
      <c r="S181" s="6"/>
      <c r="T181" s="6"/>
      <c r="U181" s="6"/>
      <c r="V181" s="6"/>
      <c r="W181" s="6"/>
      <c r="X181" s="6"/>
      <c r="Y181" s="6"/>
      <c r="Z181" s="6"/>
      <c r="AA181" s="6"/>
      <c r="AB181" s="6"/>
      <c r="AC181" s="7"/>
    </row>
    <row r="182" spans="1:29" ht="12.75" customHeight="1" x14ac:dyDescent="0.25">
      <c r="A182" s="5"/>
      <c r="B182" s="6"/>
      <c r="C182" s="6"/>
      <c r="D182" s="6"/>
      <c r="E182" s="6"/>
      <c r="F182" s="595"/>
      <c r="G182" s="602"/>
      <c r="H182" s="608"/>
      <c r="I182" s="638"/>
      <c r="J182" s="6"/>
      <c r="K182" s="6"/>
      <c r="L182" s="6"/>
      <c r="M182" s="6"/>
      <c r="N182" s="6"/>
      <c r="O182" s="6"/>
      <c r="P182" s="6"/>
      <c r="Q182" s="6"/>
      <c r="R182" s="6"/>
      <c r="S182" s="6"/>
      <c r="T182" s="6"/>
      <c r="U182" s="6"/>
      <c r="V182" s="6"/>
      <c r="W182" s="6"/>
      <c r="X182" s="6"/>
      <c r="Y182" s="6"/>
      <c r="Z182" s="6"/>
      <c r="AA182" s="6"/>
      <c r="AB182" s="6"/>
      <c r="AC182" s="7"/>
    </row>
    <row r="183" spans="1:29" ht="12.75" customHeight="1" x14ac:dyDescent="0.25">
      <c r="A183" s="5"/>
      <c r="B183" s="6"/>
      <c r="C183" s="6"/>
      <c r="D183" s="6"/>
      <c r="E183" s="6"/>
      <c r="F183" s="595"/>
      <c r="G183" s="602"/>
      <c r="H183" s="608"/>
      <c r="I183" s="638"/>
      <c r="J183" s="6"/>
      <c r="K183" s="6"/>
      <c r="L183" s="6"/>
      <c r="M183" s="6"/>
      <c r="N183" s="6"/>
      <c r="O183" s="6"/>
      <c r="P183" s="6"/>
      <c r="Q183" s="6"/>
      <c r="R183" s="6"/>
      <c r="S183" s="6"/>
      <c r="T183" s="6"/>
      <c r="U183" s="6"/>
      <c r="V183" s="6"/>
      <c r="W183" s="6"/>
      <c r="X183" s="6"/>
      <c r="Y183" s="6"/>
      <c r="Z183" s="6"/>
      <c r="AA183" s="6"/>
      <c r="AB183" s="6"/>
      <c r="AC183" s="7"/>
    </row>
    <row r="184" spans="1:29" ht="12.75" customHeight="1" x14ac:dyDescent="0.25">
      <c r="A184" s="5"/>
      <c r="B184" s="6"/>
      <c r="C184" s="6"/>
      <c r="D184" s="6"/>
      <c r="E184" s="6"/>
      <c r="F184" s="595"/>
      <c r="G184" s="602"/>
      <c r="H184" s="608"/>
      <c r="I184" s="638"/>
      <c r="J184" s="6"/>
      <c r="K184" s="6"/>
      <c r="L184" s="6"/>
      <c r="M184" s="6"/>
      <c r="N184" s="6"/>
      <c r="O184" s="6"/>
      <c r="P184" s="6"/>
      <c r="Q184" s="6"/>
      <c r="R184" s="6"/>
      <c r="S184" s="6"/>
      <c r="T184" s="6"/>
      <c r="U184" s="6"/>
      <c r="V184" s="6"/>
      <c r="W184" s="6"/>
      <c r="X184" s="6"/>
      <c r="Y184" s="6"/>
      <c r="Z184" s="6"/>
      <c r="AA184" s="6"/>
      <c r="AB184" s="6"/>
      <c r="AC184" s="7"/>
    </row>
    <row r="185" spans="1:29" ht="12.75" customHeight="1" x14ac:dyDescent="0.25">
      <c r="A185" s="5"/>
      <c r="B185" s="6"/>
      <c r="C185" s="6"/>
      <c r="D185" s="6"/>
      <c r="E185" s="6"/>
      <c r="F185" s="595"/>
      <c r="G185" s="602"/>
      <c r="H185" s="608"/>
      <c r="I185" s="638"/>
      <c r="J185" s="6"/>
      <c r="K185" s="6"/>
      <c r="L185" s="6"/>
      <c r="M185" s="6"/>
      <c r="N185" s="6"/>
      <c r="O185" s="6"/>
      <c r="P185" s="6"/>
      <c r="Q185" s="6"/>
      <c r="R185" s="6"/>
      <c r="S185" s="6"/>
      <c r="T185" s="6"/>
      <c r="U185" s="6"/>
      <c r="V185" s="6"/>
      <c r="W185" s="6"/>
      <c r="X185" s="6"/>
      <c r="Y185" s="6"/>
      <c r="Z185" s="6"/>
      <c r="AA185" s="6"/>
      <c r="AB185" s="6"/>
      <c r="AC185" s="7"/>
    </row>
    <row r="186" spans="1:29" ht="12.75" customHeight="1" x14ac:dyDescent="0.25">
      <c r="A186" s="5"/>
      <c r="B186" s="6"/>
      <c r="C186" s="6"/>
      <c r="D186" s="6"/>
      <c r="E186" s="6"/>
      <c r="F186" s="595"/>
      <c r="G186" s="602"/>
      <c r="H186" s="608"/>
      <c r="I186" s="638"/>
      <c r="J186" s="6"/>
      <c r="K186" s="6"/>
      <c r="L186" s="6"/>
      <c r="M186" s="6"/>
      <c r="N186" s="6"/>
      <c r="O186" s="6"/>
      <c r="P186" s="6"/>
      <c r="Q186" s="6"/>
      <c r="R186" s="6"/>
      <c r="S186" s="6"/>
      <c r="T186" s="6"/>
      <c r="U186" s="6"/>
      <c r="V186" s="6"/>
      <c r="W186" s="6"/>
      <c r="X186" s="6"/>
      <c r="Y186" s="6"/>
      <c r="Z186" s="6"/>
      <c r="AA186" s="6"/>
      <c r="AB186" s="6"/>
      <c r="AC186" s="7"/>
    </row>
    <row r="187" spans="1:29" ht="12.75" customHeight="1" x14ac:dyDescent="0.25">
      <c r="A187" s="5"/>
      <c r="B187" s="6"/>
      <c r="C187" s="6"/>
      <c r="D187" s="6"/>
      <c r="E187" s="6"/>
      <c r="F187" s="595"/>
      <c r="G187" s="602"/>
      <c r="H187" s="608"/>
      <c r="I187" s="638"/>
      <c r="J187" s="6"/>
      <c r="K187" s="6"/>
      <c r="L187" s="6"/>
      <c r="M187" s="6"/>
      <c r="N187" s="6"/>
      <c r="O187" s="6"/>
      <c r="P187" s="6"/>
      <c r="Q187" s="6"/>
      <c r="R187" s="6"/>
      <c r="S187" s="6"/>
      <c r="T187" s="6"/>
      <c r="U187" s="6"/>
      <c r="V187" s="6"/>
      <c r="W187" s="6"/>
      <c r="X187" s="6"/>
      <c r="Y187" s="6"/>
      <c r="Z187" s="6"/>
      <c r="AA187" s="6"/>
      <c r="AB187" s="6"/>
      <c r="AC187" s="7"/>
    </row>
    <row r="188" spans="1:29" ht="12.75" customHeight="1" x14ac:dyDescent="0.25">
      <c r="A188" s="5"/>
      <c r="B188" s="6"/>
      <c r="C188" s="6"/>
      <c r="D188" s="6"/>
      <c r="E188" s="6"/>
      <c r="F188" s="595"/>
      <c r="G188" s="602"/>
      <c r="H188" s="608"/>
      <c r="I188" s="638"/>
      <c r="J188" s="6"/>
      <c r="K188" s="6"/>
      <c r="L188" s="6"/>
      <c r="M188" s="6"/>
      <c r="N188" s="6"/>
      <c r="O188" s="6"/>
      <c r="P188" s="6"/>
      <c r="Q188" s="6"/>
      <c r="R188" s="6"/>
      <c r="S188" s="6"/>
      <c r="T188" s="6"/>
      <c r="U188" s="6"/>
      <c r="V188" s="6"/>
      <c r="W188" s="6"/>
      <c r="X188" s="6"/>
      <c r="Y188" s="6"/>
      <c r="Z188" s="6"/>
      <c r="AA188" s="6"/>
      <c r="AB188" s="6"/>
      <c r="AC188" s="7"/>
    </row>
    <row r="189" spans="1:29" ht="12.75" customHeight="1" x14ac:dyDescent="0.25">
      <c r="A189" s="5"/>
      <c r="B189" s="6"/>
      <c r="C189" s="6"/>
      <c r="D189" s="6"/>
      <c r="E189" s="6"/>
      <c r="F189" s="595"/>
      <c r="G189" s="602"/>
      <c r="H189" s="608"/>
      <c r="I189" s="638"/>
      <c r="J189" s="6"/>
      <c r="K189" s="6"/>
      <c r="L189" s="6"/>
      <c r="M189" s="6"/>
      <c r="N189" s="6"/>
      <c r="O189" s="6"/>
      <c r="P189" s="6"/>
      <c r="Q189" s="6"/>
      <c r="R189" s="6"/>
      <c r="S189" s="6"/>
      <c r="T189" s="6"/>
      <c r="U189" s="6"/>
      <c r="V189" s="6"/>
      <c r="W189" s="6"/>
      <c r="X189" s="6"/>
      <c r="Y189" s="6"/>
      <c r="Z189" s="6"/>
      <c r="AA189" s="6"/>
      <c r="AB189" s="6"/>
      <c r="AC189" s="7"/>
    </row>
    <row r="190" spans="1:29" ht="12.75" customHeight="1" x14ac:dyDescent="0.25">
      <c r="A190" s="5"/>
      <c r="B190" s="6"/>
      <c r="C190" s="6"/>
      <c r="D190" s="6"/>
      <c r="E190" s="6"/>
      <c r="F190" s="595"/>
      <c r="G190" s="602"/>
      <c r="H190" s="608"/>
      <c r="I190" s="638"/>
      <c r="J190" s="6"/>
      <c r="K190" s="6"/>
      <c r="L190" s="6"/>
      <c r="M190" s="6"/>
      <c r="N190" s="6"/>
      <c r="O190" s="6"/>
      <c r="P190" s="6"/>
      <c r="Q190" s="6"/>
      <c r="R190" s="6"/>
      <c r="S190" s="6"/>
      <c r="T190" s="6"/>
      <c r="U190" s="6"/>
      <c r="V190" s="6"/>
      <c r="W190" s="6"/>
      <c r="X190" s="6"/>
      <c r="Y190" s="6"/>
      <c r="Z190" s="6"/>
      <c r="AA190" s="6"/>
      <c r="AB190" s="6"/>
      <c r="AC190" s="7"/>
    </row>
    <row r="191" spans="1:29" ht="12.75" customHeight="1" x14ac:dyDescent="0.25">
      <c r="A191" s="5"/>
      <c r="B191" s="6"/>
      <c r="C191" s="6"/>
      <c r="D191" s="6"/>
      <c r="E191" s="6"/>
      <c r="F191" s="595"/>
      <c r="G191" s="602"/>
      <c r="H191" s="608"/>
      <c r="I191" s="638"/>
      <c r="J191" s="6"/>
      <c r="K191" s="6"/>
      <c r="L191" s="6"/>
      <c r="M191" s="6"/>
      <c r="N191" s="6"/>
      <c r="O191" s="6"/>
      <c r="P191" s="6"/>
      <c r="Q191" s="6"/>
      <c r="R191" s="6"/>
      <c r="S191" s="6"/>
      <c r="T191" s="6"/>
      <c r="U191" s="6"/>
      <c r="V191" s="6"/>
      <c r="W191" s="6"/>
      <c r="X191" s="6"/>
      <c r="Y191" s="6"/>
      <c r="Z191" s="6"/>
      <c r="AA191" s="6"/>
      <c r="AB191" s="6"/>
      <c r="AC191" s="7"/>
    </row>
    <row r="192" spans="1:29" ht="12.75" customHeight="1" x14ac:dyDescent="0.25">
      <c r="A192" s="5"/>
      <c r="B192" s="6"/>
      <c r="C192" s="6"/>
      <c r="D192" s="6"/>
      <c r="E192" s="6"/>
      <c r="F192" s="595"/>
      <c r="G192" s="602"/>
      <c r="H192" s="608"/>
      <c r="I192" s="638"/>
      <c r="J192" s="6"/>
      <c r="K192" s="6"/>
      <c r="L192" s="6"/>
      <c r="M192" s="6"/>
      <c r="N192" s="6"/>
      <c r="O192" s="6"/>
      <c r="P192" s="6"/>
      <c r="Q192" s="6"/>
      <c r="R192" s="6"/>
      <c r="S192" s="6"/>
      <c r="T192" s="6"/>
      <c r="U192" s="6"/>
      <c r="V192" s="6"/>
      <c r="W192" s="6"/>
      <c r="X192" s="6"/>
      <c r="Y192" s="6"/>
      <c r="Z192" s="6"/>
      <c r="AA192" s="6"/>
      <c r="AB192" s="6"/>
      <c r="AC192" s="7"/>
    </row>
    <row r="193" spans="1:29" ht="12.75" customHeight="1" x14ac:dyDescent="0.25">
      <c r="A193" s="5"/>
      <c r="B193" s="6"/>
      <c r="C193" s="6"/>
      <c r="D193" s="6"/>
      <c r="E193" s="6"/>
      <c r="F193" s="595"/>
      <c r="G193" s="602"/>
      <c r="H193" s="608"/>
      <c r="I193" s="638"/>
      <c r="J193" s="6"/>
      <c r="K193" s="6"/>
      <c r="L193" s="6"/>
      <c r="M193" s="6"/>
      <c r="N193" s="6"/>
      <c r="O193" s="6"/>
      <c r="P193" s="6"/>
      <c r="Q193" s="6"/>
      <c r="R193" s="6"/>
      <c r="S193" s="6"/>
      <c r="T193" s="6"/>
      <c r="U193" s="6"/>
      <c r="V193" s="6"/>
      <c r="W193" s="6"/>
      <c r="X193" s="6"/>
      <c r="Y193" s="6"/>
      <c r="Z193" s="6"/>
      <c r="AA193" s="6"/>
      <c r="AB193" s="6"/>
      <c r="AC193" s="7"/>
    </row>
    <row r="194" spans="1:29" ht="12.75" customHeight="1" x14ac:dyDescent="0.25">
      <c r="A194" s="5"/>
      <c r="B194" s="6"/>
      <c r="C194" s="6"/>
      <c r="D194" s="6"/>
      <c r="E194" s="6"/>
      <c r="F194" s="595"/>
      <c r="G194" s="602"/>
      <c r="H194" s="608"/>
      <c r="I194" s="638"/>
      <c r="J194" s="6"/>
      <c r="K194" s="6"/>
      <c r="L194" s="6"/>
      <c r="M194" s="6"/>
      <c r="N194" s="6"/>
      <c r="O194" s="6"/>
      <c r="P194" s="6"/>
      <c r="Q194" s="6"/>
      <c r="R194" s="6"/>
      <c r="S194" s="6"/>
      <c r="T194" s="6"/>
      <c r="U194" s="6"/>
      <c r="V194" s="6"/>
      <c r="W194" s="6"/>
      <c r="X194" s="6"/>
      <c r="Y194" s="6"/>
      <c r="Z194" s="6"/>
      <c r="AA194" s="6"/>
      <c r="AB194" s="6"/>
      <c r="AC194" s="7"/>
    </row>
    <row r="195" spans="1:29" ht="12.75" customHeight="1" x14ac:dyDescent="0.25">
      <c r="A195" s="5"/>
      <c r="B195" s="6"/>
      <c r="C195" s="6"/>
      <c r="D195" s="6"/>
      <c r="E195" s="6"/>
      <c r="F195" s="595"/>
      <c r="G195" s="602"/>
      <c r="H195" s="608"/>
      <c r="I195" s="638"/>
      <c r="J195" s="6"/>
      <c r="K195" s="6"/>
      <c r="L195" s="6"/>
      <c r="M195" s="6"/>
      <c r="N195" s="6"/>
      <c r="O195" s="6"/>
      <c r="P195" s="6"/>
      <c r="Q195" s="6"/>
      <c r="R195" s="6"/>
      <c r="S195" s="6"/>
      <c r="T195" s="6"/>
      <c r="U195" s="6"/>
      <c r="V195" s="6"/>
      <c r="W195" s="6"/>
      <c r="X195" s="6"/>
      <c r="Y195" s="6"/>
      <c r="Z195" s="6"/>
      <c r="AA195" s="6"/>
      <c r="AB195" s="6"/>
      <c r="AC195" s="7"/>
    </row>
    <row r="196" spans="1:29" ht="12.75" customHeight="1" x14ac:dyDescent="0.25">
      <c r="A196" s="5"/>
      <c r="B196" s="6"/>
      <c r="C196" s="6"/>
      <c r="D196" s="6"/>
      <c r="E196" s="6"/>
      <c r="F196" s="595"/>
      <c r="G196" s="602"/>
      <c r="H196" s="608"/>
      <c r="I196" s="638"/>
      <c r="J196" s="6"/>
      <c r="K196" s="6"/>
      <c r="L196" s="6"/>
      <c r="M196" s="6"/>
      <c r="N196" s="6"/>
      <c r="O196" s="6"/>
      <c r="P196" s="6"/>
      <c r="Q196" s="6"/>
      <c r="R196" s="6"/>
      <c r="S196" s="6"/>
      <c r="T196" s="6"/>
      <c r="U196" s="6"/>
      <c r="V196" s="6"/>
      <c r="W196" s="6"/>
      <c r="X196" s="6"/>
      <c r="Y196" s="6"/>
      <c r="Z196" s="6"/>
      <c r="AA196" s="6"/>
      <c r="AB196" s="6"/>
      <c r="AC196" s="7"/>
    </row>
    <row r="197" spans="1:29" ht="12.75" customHeight="1" x14ac:dyDescent="0.25">
      <c r="A197" s="5"/>
      <c r="B197" s="6"/>
      <c r="C197" s="6"/>
      <c r="D197" s="6"/>
      <c r="E197" s="6"/>
      <c r="F197" s="595"/>
      <c r="G197" s="602"/>
      <c r="H197" s="608"/>
      <c r="I197" s="638"/>
      <c r="J197" s="6"/>
      <c r="K197" s="6"/>
      <c r="L197" s="6"/>
      <c r="M197" s="6"/>
      <c r="N197" s="6"/>
      <c r="O197" s="6"/>
      <c r="P197" s="6"/>
      <c r="Q197" s="6"/>
      <c r="R197" s="6"/>
      <c r="S197" s="6"/>
      <c r="T197" s="6"/>
      <c r="U197" s="6"/>
      <c r="V197" s="6"/>
      <c r="W197" s="6"/>
      <c r="X197" s="6"/>
      <c r="Y197" s="6"/>
      <c r="Z197" s="6"/>
      <c r="AA197" s="6"/>
      <c r="AB197" s="6"/>
      <c r="AC197" s="7"/>
    </row>
    <row r="198" spans="1:29" ht="12.75" customHeight="1" x14ac:dyDescent="0.25">
      <c r="A198" s="5"/>
      <c r="B198" s="6"/>
      <c r="C198" s="6"/>
      <c r="D198" s="6"/>
      <c r="E198" s="6"/>
      <c r="F198" s="595"/>
      <c r="G198" s="602"/>
      <c r="H198" s="608"/>
      <c r="I198" s="638"/>
      <c r="J198" s="6"/>
      <c r="K198" s="6"/>
      <c r="L198" s="6"/>
      <c r="M198" s="6"/>
      <c r="N198" s="6"/>
      <c r="O198" s="6"/>
      <c r="P198" s="6"/>
      <c r="Q198" s="6"/>
      <c r="R198" s="6"/>
      <c r="S198" s="6"/>
      <c r="T198" s="6"/>
      <c r="U198" s="6"/>
      <c r="V198" s="6"/>
      <c r="W198" s="6"/>
      <c r="X198" s="6"/>
      <c r="Y198" s="6"/>
      <c r="Z198" s="6"/>
      <c r="AA198" s="6"/>
      <c r="AB198" s="6"/>
      <c r="AC198" s="7"/>
    </row>
    <row r="199" spans="1:29" ht="12.75" customHeight="1" x14ac:dyDescent="0.25">
      <c r="A199" s="5"/>
      <c r="B199" s="6"/>
      <c r="C199" s="6"/>
      <c r="D199" s="6"/>
      <c r="E199" s="6"/>
      <c r="F199" s="595"/>
      <c r="G199" s="602"/>
      <c r="H199" s="608"/>
      <c r="I199" s="638"/>
      <c r="J199" s="6"/>
      <c r="K199" s="6"/>
      <c r="L199" s="6"/>
      <c r="M199" s="6"/>
      <c r="N199" s="6"/>
      <c r="O199" s="6"/>
      <c r="P199" s="6"/>
      <c r="Q199" s="6"/>
      <c r="R199" s="6"/>
      <c r="S199" s="6"/>
      <c r="T199" s="6"/>
      <c r="U199" s="6"/>
      <c r="V199" s="6"/>
      <c r="W199" s="6"/>
      <c r="X199" s="6"/>
      <c r="Y199" s="6"/>
      <c r="Z199" s="6"/>
      <c r="AA199" s="6"/>
      <c r="AB199" s="6"/>
      <c r="AC199" s="7"/>
    </row>
    <row r="200" spans="1:29" ht="12.75" customHeight="1" x14ac:dyDescent="0.25">
      <c r="A200" s="5"/>
      <c r="B200" s="6"/>
      <c r="C200" s="6"/>
      <c r="D200" s="6"/>
      <c r="E200" s="6"/>
      <c r="F200" s="595"/>
      <c r="G200" s="602"/>
      <c r="H200" s="608"/>
      <c r="I200" s="638"/>
      <c r="J200" s="6"/>
      <c r="K200" s="6"/>
      <c r="L200" s="6"/>
      <c r="M200" s="6"/>
      <c r="N200" s="6"/>
      <c r="O200" s="6"/>
      <c r="P200" s="6"/>
      <c r="Q200" s="6"/>
      <c r="R200" s="6"/>
      <c r="S200" s="6"/>
      <c r="T200" s="6"/>
      <c r="U200" s="6"/>
      <c r="V200" s="6"/>
      <c r="W200" s="6"/>
      <c r="X200" s="6"/>
      <c r="Y200" s="6"/>
      <c r="Z200" s="6"/>
      <c r="AA200" s="6"/>
      <c r="AB200" s="6"/>
      <c r="AC200" s="7"/>
    </row>
    <row r="201" spans="1:29" ht="12.75" customHeight="1" x14ac:dyDescent="0.25">
      <c r="A201" s="5"/>
      <c r="B201" s="6"/>
      <c r="C201" s="6"/>
      <c r="D201" s="6"/>
      <c r="E201" s="6"/>
      <c r="F201" s="595"/>
      <c r="G201" s="602"/>
      <c r="H201" s="608"/>
      <c r="I201" s="638"/>
      <c r="J201" s="6"/>
      <c r="K201" s="6"/>
      <c r="L201" s="6"/>
      <c r="M201" s="6"/>
      <c r="N201" s="6"/>
      <c r="O201" s="6"/>
      <c r="P201" s="6"/>
      <c r="Q201" s="6"/>
      <c r="R201" s="6"/>
      <c r="S201" s="6"/>
      <c r="T201" s="6"/>
      <c r="U201" s="6"/>
      <c r="V201" s="6"/>
      <c r="W201" s="6"/>
      <c r="X201" s="6"/>
      <c r="Y201" s="6"/>
      <c r="Z201" s="6"/>
      <c r="AA201" s="6"/>
      <c r="AB201" s="6"/>
      <c r="AC201" s="7"/>
    </row>
    <row r="202" spans="1:29" ht="12.75" customHeight="1" x14ac:dyDescent="0.25">
      <c r="A202" s="5"/>
      <c r="B202" s="6"/>
      <c r="C202" s="6"/>
      <c r="D202" s="6"/>
      <c r="E202" s="6"/>
      <c r="F202" s="595"/>
      <c r="G202" s="602"/>
      <c r="H202" s="608"/>
      <c r="I202" s="638"/>
      <c r="J202" s="6"/>
      <c r="K202" s="6"/>
      <c r="L202" s="6"/>
      <c r="M202" s="6"/>
      <c r="N202" s="6"/>
      <c r="O202" s="6"/>
      <c r="P202" s="6"/>
      <c r="Q202" s="6"/>
      <c r="R202" s="6"/>
      <c r="S202" s="6"/>
      <c r="T202" s="6"/>
      <c r="U202" s="6"/>
      <c r="V202" s="6"/>
      <c r="W202" s="6"/>
      <c r="X202" s="6"/>
      <c r="Y202" s="6"/>
      <c r="Z202" s="6"/>
      <c r="AA202" s="6"/>
      <c r="AB202" s="6"/>
      <c r="AC202" s="7"/>
    </row>
    <row r="203" spans="1:29" ht="12.75" customHeight="1" x14ac:dyDescent="0.25">
      <c r="A203" s="5"/>
      <c r="B203" s="6"/>
      <c r="C203" s="6"/>
      <c r="D203" s="6"/>
      <c r="E203" s="6"/>
      <c r="F203" s="595"/>
      <c r="G203" s="602"/>
      <c r="H203" s="608"/>
      <c r="I203" s="638"/>
      <c r="J203" s="6"/>
      <c r="K203" s="6"/>
      <c r="L203" s="6"/>
      <c r="M203" s="6"/>
      <c r="N203" s="6"/>
      <c r="O203" s="6"/>
      <c r="P203" s="6"/>
      <c r="Q203" s="6"/>
      <c r="R203" s="6"/>
      <c r="S203" s="6"/>
      <c r="T203" s="6"/>
      <c r="U203" s="6"/>
      <c r="V203" s="6"/>
      <c r="W203" s="6"/>
      <c r="X203" s="6"/>
      <c r="Y203" s="6"/>
      <c r="Z203" s="6"/>
      <c r="AA203" s="6"/>
      <c r="AB203" s="6"/>
      <c r="AC203" s="7"/>
    </row>
    <row r="204" spans="1:29" ht="12.75" customHeight="1" x14ac:dyDescent="0.25">
      <c r="A204" s="5"/>
      <c r="B204" s="6"/>
      <c r="C204" s="6"/>
      <c r="D204" s="6"/>
      <c r="E204" s="6"/>
      <c r="F204" s="595"/>
      <c r="G204" s="602"/>
      <c r="H204" s="608"/>
      <c r="I204" s="638"/>
      <c r="J204" s="6"/>
      <c r="K204" s="6"/>
      <c r="L204" s="6"/>
      <c r="M204" s="6"/>
      <c r="N204" s="6"/>
      <c r="O204" s="6"/>
      <c r="P204" s="6"/>
      <c r="Q204" s="6"/>
      <c r="R204" s="6"/>
      <c r="S204" s="6"/>
      <c r="T204" s="6"/>
      <c r="U204" s="6"/>
      <c r="V204" s="6"/>
      <c r="W204" s="6"/>
      <c r="X204" s="6"/>
      <c r="Y204" s="6"/>
      <c r="Z204" s="6"/>
      <c r="AA204" s="6"/>
      <c r="AB204" s="6"/>
      <c r="AC204" s="7"/>
    </row>
    <row r="205" spans="1:29" ht="12.75" customHeight="1" x14ac:dyDescent="0.25">
      <c r="A205" s="5"/>
      <c r="B205" s="6"/>
      <c r="C205" s="6"/>
      <c r="D205" s="6"/>
      <c r="E205" s="6"/>
      <c r="F205" s="595"/>
      <c r="G205" s="602"/>
      <c r="H205" s="608"/>
      <c r="I205" s="638"/>
      <c r="J205" s="6"/>
      <c r="K205" s="6"/>
      <c r="L205" s="6"/>
      <c r="M205" s="6"/>
      <c r="N205" s="6"/>
      <c r="O205" s="6"/>
      <c r="P205" s="6"/>
      <c r="Q205" s="6"/>
      <c r="R205" s="6"/>
      <c r="S205" s="6"/>
      <c r="T205" s="6"/>
      <c r="U205" s="6"/>
      <c r="V205" s="6"/>
      <c r="W205" s="6"/>
      <c r="X205" s="6"/>
      <c r="Y205" s="6"/>
      <c r="Z205" s="6"/>
      <c r="AA205" s="6"/>
      <c r="AB205" s="6"/>
      <c r="AC205" s="7"/>
    </row>
    <row r="206" spans="1:29" ht="12.75" customHeight="1" x14ac:dyDescent="0.25">
      <c r="A206" s="5"/>
      <c r="B206" s="6"/>
      <c r="C206" s="6"/>
      <c r="D206" s="6"/>
      <c r="E206" s="6"/>
      <c r="F206" s="595"/>
      <c r="G206" s="602"/>
      <c r="H206" s="608"/>
      <c r="I206" s="638"/>
      <c r="J206" s="6"/>
      <c r="K206" s="6"/>
      <c r="L206" s="6"/>
      <c r="M206" s="6"/>
      <c r="N206" s="6"/>
      <c r="O206" s="6"/>
      <c r="P206" s="6"/>
      <c r="Q206" s="6"/>
      <c r="R206" s="6"/>
      <c r="S206" s="6"/>
      <c r="T206" s="6"/>
      <c r="U206" s="6"/>
      <c r="V206" s="6"/>
      <c r="W206" s="6"/>
      <c r="X206" s="6"/>
      <c r="Y206" s="6"/>
      <c r="Z206" s="6"/>
      <c r="AA206" s="6"/>
      <c r="AB206" s="6"/>
      <c r="AC206" s="7"/>
    </row>
    <row r="207" spans="1:29" ht="12.75" customHeight="1" x14ac:dyDescent="0.25">
      <c r="A207" s="5"/>
      <c r="B207" s="6"/>
      <c r="C207" s="6"/>
      <c r="D207" s="6"/>
      <c r="E207" s="6"/>
      <c r="F207" s="595"/>
      <c r="G207" s="602"/>
      <c r="H207" s="608"/>
      <c r="I207" s="638"/>
      <c r="J207" s="6"/>
      <c r="K207" s="6"/>
      <c r="L207" s="6"/>
      <c r="M207" s="6"/>
      <c r="N207" s="6"/>
      <c r="O207" s="6"/>
      <c r="P207" s="6"/>
      <c r="Q207" s="6"/>
      <c r="R207" s="6"/>
      <c r="S207" s="6"/>
      <c r="T207" s="6"/>
      <c r="U207" s="6"/>
      <c r="V207" s="6"/>
      <c r="W207" s="6"/>
      <c r="X207" s="6"/>
      <c r="Y207" s="6"/>
      <c r="Z207" s="6"/>
      <c r="AA207" s="6"/>
      <c r="AB207" s="6"/>
      <c r="AC207" s="7"/>
    </row>
    <row r="208" spans="1:29" ht="12.75" customHeight="1" x14ac:dyDescent="0.25">
      <c r="A208" s="5"/>
      <c r="B208" s="6"/>
      <c r="C208" s="6"/>
      <c r="D208" s="6"/>
      <c r="E208" s="6"/>
      <c r="F208" s="595"/>
      <c r="G208" s="602"/>
      <c r="H208" s="608"/>
      <c r="I208" s="638"/>
      <c r="J208" s="6"/>
      <c r="K208" s="6"/>
      <c r="L208" s="6"/>
      <c r="M208" s="6"/>
      <c r="N208" s="6"/>
      <c r="O208" s="6"/>
      <c r="P208" s="6"/>
      <c r="Q208" s="6"/>
      <c r="R208" s="6"/>
      <c r="S208" s="6"/>
      <c r="T208" s="6"/>
      <c r="U208" s="6"/>
      <c r="V208" s="6"/>
      <c r="W208" s="6"/>
      <c r="X208" s="6"/>
      <c r="Y208" s="6"/>
      <c r="Z208" s="6"/>
      <c r="AA208" s="6"/>
      <c r="AB208" s="6"/>
      <c r="AC208" s="7"/>
    </row>
    <row r="209" spans="1:29" ht="12.75" customHeight="1" x14ac:dyDescent="0.25">
      <c r="A209" s="5"/>
      <c r="B209" s="6"/>
      <c r="C209" s="6"/>
      <c r="D209" s="6"/>
      <c r="E209" s="6"/>
      <c r="F209" s="595"/>
      <c r="G209" s="602"/>
      <c r="H209" s="608"/>
      <c r="I209" s="638"/>
      <c r="J209" s="6"/>
      <c r="K209" s="6"/>
      <c r="L209" s="6"/>
      <c r="M209" s="6"/>
      <c r="N209" s="6"/>
      <c r="O209" s="6"/>
      <c r="P209" s="6"/>
      <c r="Q209" s="6"/>
      <c r="R209" s="6"/>
      <c r="S209" s="6"/>
      <c r="T209" s="6"/>
      <c r="U209" s="6"/>
      <c r="V209" s="6"/>
      <c r="W209" s="6"/>
      <c r="X209" s="6"/>
      <c r="Y209" s="6"/>
      <c r="Z209" s="6"/>
      <c r="AA209" s="6"/>
      <c r="AB209" s="6"/>
      <c r="AC209" s="7"/>
    </row>
    <row r="210" spans="1:29" ht="12.75" customHeight="1" x14ac:dyDescent="0.25">
      <c r="A210" s="5"/>
      <c r="B210" s="6"/>
      <c r="C210" s="6"/>
      <c r="D210" s="6"/>
      <c r="E210" s="6"/>
      <c r="F210" s="595"/>
      <c r="G210" s="602"/>
      <c r="H210" s="608"/>
      <c r="I210" s="638"/>
      <c r="J210" s="6"/>
      <c r="K210" s="6"/>
      <c r="L210" s="6"/>
      <c r="M210" s="6"/>
      <c r="N210" s="6"/>
      <c r="O210" s="6"/>
      <c r="P210" s="6"/>
      <c r="Q210" s="6"/>
      <c r="R210" s="6"/>
      <c r="S210" s="6"/>
      <c r="T210" s="6"/>
      <c r="U210" s="6"/>
      <c r="V210" s="6"/>
      <c r="W210" s="6"/>
      <c r="X210" s="6"/>
      <c r="Y210" s="6"/>
      <c r="Z210" s="6"/>
      <c r="AA210" s="6"/>
      <c r="AB210" s="6"/>
      <c r="AC210" s="7"/>
    </row>
    <row r="211" spans="1:29" ht="12.75" customHeight="1" x14ac:dyDescent="0.25">
      <c r="A211" s="5"/>
      <c r="B211" s="6"/>
      <c r="C211" s="6"/>
      <c r="D211" s="6"/>
      <c r="E211" s="6"/>
      <c r="F211" s="595"/>
      <c r="G211" s="602"/>
      <c r="H211" s="608"/>
      <c r="I211" s="638"/>
      <c r="J211" s="6"/>
      <c r="K211" s="6"/>
      <c r="L211" s="6"/>
      <c r="M211" s="6"/>
      <c r="N211" s="6"/>
      <c r="O211" s="6"/>
      <c r="P211" s="6"/>
      <c r="Q211" s="6"/>
      <c r="R211" s="6"/>
      <c r="S211" s="6"/>
      <c r="T211" s="6"/>
      <c r="U211" s="6"/>
      <c r="V211" s="6"/>
      <c r="W211" s="6"/>
      <c r="X211" s="6"/>
      <c r="Y211" s="6"/>
      <c r="Z211" s="6"/>
      <c r="AA211" s="6"/>
      <c r="AB211" s="6"/>
      <c r="AC211" s="7"/>
    </row>
    <row r="212" spans="1:29" ht="12.75" customHeight="1" x14ac:dyDescent="0.25">
      <c r="A212" s="5"/>
      <c r="B212" s="6"/>
      <c r="C212" s="6"/>
      <c r="D212" s="6"/>
      <c r="E212" s="6"/>
      <c r="F212" s="595"/>
      <c r="G212" s="602"/>
      <c r="H212" s="608"/>
      <c r="I212" s="638"/>
      <c r="J212" s="6"/>
      <c r="K212" s="6"/>
      <c r="L212" s="6"/>
      <c r="M212" s="6"/>
      <c r="N212" s="6"/>
      <c r="O212" s="6"/>
      <c r="P212" s="6"/>
      <c r="Q212" s="6"/>
      <c r="R212" s="6"/>
      <c r="S212" s="6"/>
      <c r="T212" s="6"/>
      <c r="U212" s="6"/>
      <c r="V212" s="6"/>
      <c r="W212" s="6"/>
      <c r="X212" s="6"/>
      <c r="Y212" s="6"/>
      <c r="Z212" s="6"/>
      <c r="AA212" s="6"/>
      <c r="AB212" s="6"/>
      <c r="AC212" s="7"/>
    </row>
    <row r="213" spans="1:29" ht="12.75" customHeight="1" x14ac:dyDescent="0.25">
      <c r="A213" s="5"/>
      <c r="B213" s="6"/>
      <c r="C213" s="6"/>
      <c r="D213" s="6"/>
      <c r="E213" s="6"/>
      <c r="F213" s="595"/>
      <c r="G213" s="602"/>
      <c r="H213" s="608"/>
      <c r="I213" s="638"/>
      <c r="J213" s="6"/>
      <c r="K213" s="6"/>
      <c r="L213" s="6"/>
      <c r="M213" s="6"/>
      <c r="N213" s="6"/>
      <c r="O213" s="6"/>
      <c r="P213" s="6"/>
      <c r="Q213" s="6"/>
      <c r="R213" s="6"/>
      <c r="S213" s="6"/>
      <c r="T213" s="6"/>
      <c r="U213" s="6"/>
      <c r="V213" s="6"/>
      <c r="W213" s="6"/>
      <c r="X213" s="6"/>
      <c r="Y213" s="6"/>
      <c r="Z213" s="6"/>
      <c r="AA213" s="6"/>
      <c r="AB213" s="6"/>
      <c r="AC213" s="7"/>
    </row>
    <row r="214" spans="1:29" ht="12.75" customHeight="1" x14ac:dyDescent="0.25">
      <c r="A214" s="5"/>
      <c r="B214" s="6"/>
      <c r="C214" s="6"/>
      <c r="D214" s="6"/>
      <c r="E214" s="6"/>
      <c r="F214" s="595"/>
      <c r="G214" s="602"/>
      <c r="H214" s="608"/>
      <c r="I214" s="638"/>
      <c r="J214" s="6"/>
      <c r="K214" s="6"/>
      <c r="L214" s="6"/>
      <c r="M214" s="6"/>
      <c r="N214" s="6"/>
      <c r="O214" s="6"/>
      <c r="P214" s="6"/>
      <c r="Q214" s="6"/>
      <c r="R214" s="6"/>
      <c r="S214" s="6"/>
      <c r="T214" s="6"/>
      <c r="U214" s="6"/>
      <c r="V214" s="6"/>
      <c r="W214" s="6"/>
      <c r="X214" s="6"/>
      <c r="Y214" s="6"/>
      <c r="Z214" s="6"/>
      <c r="AA214" s="6"/>
      <c r="AB214" s="6"/>
      <c r="AC214" s="7"/>
    </row>
    <row r="215" spans="1:29" ht="12.75" customHeight="1" x14ac:dyDescent="0.25">
      <c r="A215" s="5"/>
      <c r="B215" s="6"/>
      <c r="C215" s="6"/>
      <c r="D215" s="6"/>
      <c r="E215" s="6"/>
      <c r="F215" s="595"/>
      <c r="G215" s="602"/>
      <c r="H215" s="608"/>
      <c r="I215" s="638"/>
      <c r="J215" s="6"/>
      <c r="K215" s="6"/>
      <c r="L215" s="6"/>
      <c r="M215" s="6"/>
      <c r="N215" s="6"/>
      <c r="O215" s="6"/>
      <c r="P215" s="6"/>
      <c r="Q215" s="6"/>
      <c r="R215" s="6"/>
      <c r="S215" s="6"/>
      <c r="T215" s="6"/>
      <c r="U215" s="6"/>
      <c r="V215" s="6"/>
      <c r="W215" s="6"/>
      <c r="X215" s="6"/>
      <c r="Y215" s="6"/>
      <c r="Z215" s="6"/>
      <c r="AA215" s="6"/>
      <c r="AB215" s="6"/>
      <c r="AC215" s="7"/>
    </row>
    <row r="216" spans="1:29" ht="12.75" customHeight="1" x14ac:dyDescent="0.25">
      <c r="A216" s="5"/>
      <c r="B216" s="6"/>
      <c r="C216" s="6"/>
      <c r="D216" s="6"/>
      <c r="E216" s="6"/>
      <c r="F216" s="595"/>
      <c r="G216" s="602"/>
      <c r="H216" s="608"/>
      <c r="I216" s="638"/>
      <c r="J216" s="6"/>
      <c r="K216" s="6"/>
      <c r="L216" s="6"/>
      <c r="M216" s="6"/>
      <c r="N216" s="6"/>
      <c r="O216" s="6"/>
      <c r="P216" s="6"/>
      <c r="Q216" s="6"/>
      <c r="R216" s="6"/>
      <c r="S216" s="6"/>
      <c r="T216" s="6"/>
      <c r="U216" s="6"/>
      <c r="V216" s="6"/>
      <c r="W216" s="6"/>
      <c r="X216" s="6"/>
      <c r="Y216" s="6"/>
      <c r="Z216" s="6"/>
      <c r="AA216" s="6"/>
      <c r="AB216" s="6"/>
      <c r="AC216" s="7"/>
    </row>
    <row r="217" spans="1:29" ht="12.75" customHeight="1" x14ac:dyDescent="0.25">
      <c r="A217" s="5"/>
      <c r="B217" s="6"/>
      <c r="C217" s="6"/>
      <c r="D217" s="6"/>
      <c r="E217" s="6"/>
      <c r="F217" s="595"/>
      <c r="G217" s="602"/>
      <c r="H217" s="608"/>
      <c r="I217" s="638"/>
      <c r="J217" s="6"/>
      <c r="K217" s="6"/>
      <c r="L217" s="6"/>
      <c r="M217" s="6"/>
      <c r="N217" s="6"/>
      <c r="O217" s="6"/>
      <c r="P217" s="6"/>
      <c r="Q217" s="6"/>
      <c r="R217" s="6"/>
      <c r="S217" s="6"/>
      <c r="T217" s="6"/>
      <c r="U217" s="6"/>
      <c r="V217" s="6"/>
      <c r="W217" s="6"/>
      <c r="X217" s="6"/>
      <c r="Y217" s="6"/>
      <c r="Z217" s="6"/>
      <c r="AA217" s="6"/>
      <c r="AB217" s="6"/>
      <c r="AC217" s="7"/>
    </row>
    <row r="218" spans="1:29" ht="12.75" customHeight="1" x14ac:dyDescent="0.25">
      <c r="A218" s="5"/>
      <c r="B218" s="6"/>
      <c r="C218" s="6"/>
      <c r="D218" s="6"/>
      <c r="E218" s="6"/>
      <c r="F218" s="595"/>
      <c r="G218" s="602"/>
      <c r="H218" s="608"/>
      <c r="I218" s="638"/>
      <c r="J218" s="6"/>
      <c r="K218" s="6"/>
      <c r="L218" s="6"/>
      <c r="M218" s="6"/>
      <c r="N218" s="6"/>
      <c r="O218" s="6"/>
      <c r="P218" s="6"/>
      <c r="Q218" s="6"/>
      <c r="R218" s="6"/>
      <c r="S218" s="6"/>
      <c r="T218" s="6"/>
      <c r="U218" s="6"/>
      <c r="V218" s="6"/>
      <c r="W218" s="6"/>
      <c r="X218" s="6"/>
      <c r="Y218" s="6"/>
      <c r="Z218" s="6"/>
      <c r="AA218" s="6"/>
      <c r="AB218" s="6"/>
      <c r="AC218" s="7"/>
    </row>
    <row r="219" spans="1:29" ht="12.75" customHeight="1" x14ac:dyDescent="0.25">
      <c r="A219" s="5"/>
      <c r="B219" s="6"/>
      <c r="C219" s="6"/>
      <c r="D219" s="6"/>
      <c r="E219" s="6"/>
      <c r="F219" s="595"/>
      <c r="G219" s="602"/>
      <c r="H219" s="608"/>
      <c r="I219" s="638"/>
      <c r="J219" s="6"/>
      <c r="K219" s="6"/>
      <c r="L219" s="6"/>
      <c r="M219" s="6"/>
      <c r="N219" s="6"/>
      <c r="O219" s="6"/>
      <c r="P219" s="6"/>
      <c r="Q219" s="6"/>
      <c r="R219" s="6"/>
      <c r="S219" s="6"/>
      <c r="T219" s="6"/>
      <c r="U219" s="6"/>
      <c r="V219" s="6"/>
      <c r="W219" s="6"/>
      <c r="X219" s="6"/>
      <c r="Y219" s="6"/>
      <c r="Z219" s="6"/>
      <c r="AA219" s="6"/>
      <c r="AB219" s="6"/>
      <c r="AC219" s="7"/>
    </row>
    <row r="220" spans="1:29" ht="12.75" customHeight="1" x14ac:dyDescent="0.25">
      <c r="A220" s="5"/>
      <c r="B220" s="6"/>
      <c r="C220" s="6"/>
      <c r="D220" s="6"/>
      <c r="E220" s="6"/>
      <c r="F220" s="595"/>
      <c r="G220" s="602"/>
      <c r="H220" s="608"/>
      <c r="I220" s="638"/>
      <c r="J220" s="6"/>
      <c r="K220" s="6"/>
      <c r="L220" s="6"/>
      <c r="M220" s="6"/>
      <c r="N220" s="6"/>
      <c r="O220" s="6"/>
      <c r="P220" s="6"/>
      <c r="Q220" s="6"/>
      <c r="R220" s="6"/>
      <c r="S220" s="6"/>
      <c r="T220" s="6"/>
      <c r="U220" s="6"/>
      <c r="V220" s="6"/>
      <c r="W220" s="6"/>
      <c r="X220" s="6"/>
      <c r="Y220" s="6"/>
      <c r="Z220" s="6"/>
      <c r="AA220" s="6"/>
      <c r="AB220" s="6"/>
      <c r="AC220" s="7"/>
    </row>
    <row r="221" spans="1:29" ht="12.75" customHeight="1" x14ac:dyDescent="0.25">
      <c r="A221" s="5"/>
      <c r="B221" s="6"/>
      <c r="C221" s="6"/>
      <c r="D221" s="6"/>
      <c r="E221" s="6"/>
      <c r="F221" s="595"/>
      <c r="G221" s="602"/>
      <c r="H221" s="608"/>
      <c r="I221" s="638"/>
      <c r="J221" s="6"/>
      <c r="K221" s="6"/>
      <c r="L221" s="6"/>
      <c r="M221" s="6"/>
      <c r="N221" s="6"/>
      <c r="O221" s="6"/>
      <c r="P221" s="6"/>
      <c r="Q221" s="6"/>
      <c r="R221" s="6"/>
      <c r="S221" s="6"/>
      <c r="T221" s="6"/>
      <c r="U221" s="6"/>
      <c r="V221" s="6"/>
      <c r="W221" s="6"/>
      <c r="X221" s="6"/>
      <c r="Y221" s="6"/>
      <c r="Z221" s="6"/>
      <c r="AA221" s="6"/>
      <c r="AB221" s="6"/>
      <c r="AC221" s="7"/>
    </row>
    <row r="222" spans="1:29" ht="12.75" customHeight="1" x14ac:dyDescent="0.25">
      <c r="A222" s="5"/>
      <c r="B222" s="6"/>
      <c r="C222" s="6"/>
      <c r="D222" s="6"/>
      <c r="E222" s="6"/>
      <c r="F222" s="595"/>
      <c r="G222" s="602"/>
      <c r="H222" s="608"/>
      <c r="I222" s="638"/>
      <c r="J222" s="6"/>
      <c r="K222" s="6"/>
      <c r="L222" s="6"/>
      <c r="M222" s="6"/>
      <c r="N222" s="6"/>
      <c r="O222" s="6"/>
      <c r="P222" s="6"/>
      <c r="Q222" s="6"/>
      <c r="R222" s="6"/>
      <c r="S222" s="6"/>
      <c r="T222" s="6"/>
      <c r="U222" s="6"/>
      <c r="V222" s="6"/>
      <c r="W222" s="6"/>
      <c r="X222" s="6"/>
      <c r="Y222" s="6"/>
      <c r="Z222" s="6"/>
      <c r="AA222" s="6"/>
      <c r="AB222" s="6"/>
      <c r="AC222" s="7"/>
    </row>
    <row r="223" spans="1:29" ht="12.75" customHeight="1" x14ac:dyDescent="0.25">
      <c r="A223" s="5"/>
      <c r="B223" s="6"/>
      <c r="C223" s="6"/>
      <c r="D223" s="6"/>
      <c r="E223" s="6"/>
      <c r="F223" s="595"/>
      <c r="G223" s="602"/>
      <c r="H223" s="608"/>
      <c r="I223" s="638"/>
      <c r="J223" s="6"/>
      <c r="K223" s="6"/>
      <c r="L223" s="6"/>
      <c r="M223" s="6"/>
      <c r="N223" s="6"/>
      <c r="O223" s="6"/>
      <c r="P223" s="6"/>
      <c r="Q223" s="6"/>
      <c r="R223" s="6"/>
      <c r="S223" s="6"/>
      <c r="T223" s="6"/>
      <c r="U223" s="6"/>
      <c r="V223" s="6"/>
      <c r="W223" s="6"/>
      <c r="X223" s="6"/>
      <c r="Y223" s="6"/>
      <c r="Z223" s="6"/>
      <c r="AA223" s="6"/>
      <c r="AB223" s="6"/>
      <c r="AC223" s="7"/>
    </row>
    <row r="224" spans="1:29" ht="12.75" customHeight="1" x14ac:dyDescent="0.25">
      <c r="A224" s="5"/>
      <c r="B224" s="6"/>
      <c r="C224" s="6"/>
      <c r="D224" s="6"/>
      <c r="E224" s="6"/>
      <c r="F224" s="595"/>
      <c r="G224" s="602"/>
      <c r="H224" s="608"/>
      <c r="I224" s="638"/>
      <c r="J224" s="6"/>
      <c r="K224" s="6"/>
      <c r="L224" s="6"/>
      <c r="M224" s="6"/>
      <c r="N224" s="6"/>
      <c r="O224" s="6"/>
      <c r="P224" s="6"/>
      <c r="Q224" s="6"/>
      <c r="R224" s="6"/>
      <c r="S224" s="6"/>
      <c r="T224" s="6"/>
      <c r="U224" s="6"/>
      <c r="V224" s="6"/>
      <c r="W224" s="6"/>
      <c r="X224" s="6"/>
      <c r="Y224" s="6"/>
      <c r="Z224" s="6"/>
      <c r="AA224" s="6"/>
      <c r="AB224" s="6"/>
      <c r="AC224" s="7"/>
    </row>
    <row r="225" spans="1:29" ht="12.75" customHeight="1" x14ac:dyDescent="0.25">
      <c r="A225" s="5"/>
      <c r="B225" s="6"/>
      <c r="C225" s="6"/>
      <c r="D225" s="6"/>
      <c r="E225" s="6"/>
      <c r="F225" s="595"/>
      <c r="G225" s="602"/>
      <c r="H225" s="608"/>
      <c r="I225" s="638"/>
      <c r="J225" s="6"/>
      <c r="K225" s="6"/>
      <c r="L225" s="6"/>
      <c r="M225" s="6"/>
      <c r="N225" s="6"/>
      <c r="O225" s="6"/>
      <c r="P225" s="6"/>
      <c r="Q225" s="6"/>
      <c r="R225" s="6"/>
      <c r="S225" s="6"/>
      <c r="T225" s="6"/>
      <c r="U225" s="6"/>
      <c r="V225" s="6"/>
      <c r="W225" s="6"/>
      <c r="X225" s="6"/>
      <c r="Y225" s="6"/>
      <c r="Z225" s="6"/>
      <c r="AA225" s="6"/>
      <c r="AB225" s="6"/>
      <c r="AC225" s="7"/>
    </row>
    <row r="226" spans="1:29" ht="12.75" customHeight="1" x14ac:dyDescent="0.25">
      <c r="A226" s="5"/>
      <c r="B226" s="6"/>
      <c r="C226" s="6"/>
      <c r="D226" s="6"/>
      <c r="E226" s="6"/>
      <c r="F226" s="595"/>
      <c r="G226" s="602"/>
      <c r="H226" s="608"/>
      <c r="I226" s="638"/>
      <c r="J226" s="6"/>
      <c r="K226" s="6"/>
      <c r="L226" s="6"/>
      <c r="M226" s="6"/>
      <c r="N226" s="6"/>
      <c r="O226" s="6"/>
      <c r="P226" s="6"/>
      <c r="Q226" s="6"/>
      <c r="R226" s="6"/>
      <c r="S226" s="6"/>
      <c r="T226" s="6"/>
      <c r="U226" s="6"/>
      <c r="V226" s="6"/>
      <c r="W226" s="6"/>
      <c r="X226" s="6"/>
      <c r="Y226" s="6"/>
      <c r="Z226" s="6"/>
      <c r="AA226" s="6"/>
      <c r="AB226" s="6"/>
      <c r="AC226" s="7"/>
    </row>
    <row r="227" spans="1:29" ht="12.75" customHeight="1" x14ac:dyDescent="0.25">
      <c r="A227" s="5"/>
      <c r="B227" s="6"/>
      <c r="C227" s="6"/>
      <c r="D227" s="6"/>
      <c r="E227" s="6"/>
      <c r="F227" s="595"/>
      <c r="G227" s="602"/>
      <c r="H227" s="608"/>
      <c r="I227" s="638"/>
      <c r="J227" s="6"/>
      <c r="K227" s="6"/>
      <c r="L227" s="6"/>
      <c r="M227" s="6"/>
      <c r="N227" s="6"/>
      <c r="O227" s="6"/>
      <c r="P227" s="6"/>
      <c r="Q227" s="6"/>
      <c r="R227" s="6"/>
      <c r="S227" s="6"/>
      <c r="T227" s="6"/>
      <c r="U227" s="6"/>
      <c r="V227" s="6"/>
      <c r="W227" s="6"/>
      <c r="X227" s="6"/>
      <c r="Y227" s="6"/>
      <c r="Z227" s="6"/>
      <c r="AA227" s="6"/>
      <c r="AB227" s="6"/>
      <c r="AC227" s="7"/>
    </row>
    <row r="228" spans="1:29" ht="12.75" customHeight="1" x14ac:dyDescent="0.25">
      <c r="A228" s="5"/>
      <c r="B228" s="6"/>
      <c r="C228" s="6"/>
      <c r="D228" s="6"/>
      <c r="E228" s="6"/>
      <c r="F228" s="595"/>
      <c r="G228" s="602"/>
      <c r="H228" s="608"/>
      <c r="I228" s="638"/>
      <c r="J228" s="6"/>
      <c r="K228" s="6"/>
      <c r="L228" s="6"/>
      <c r="M228" s="6"/>
      <c r="N228" s="6"/>
      <c r="O228" s="6"/>
      <c r="P228" s="6"/>
      <c r="Q228" s="6"/>
      <c r="R228" s="6"/>
      <c r="S228" s="6"/>
      <c r="T228" s="6"/>
      <c r="U228" s="6"/>
      <c r="V228" s="6"/>
      <c r="W228" s="6"/>
      <c r="X228" s="6"/>
      <c r="Y228" s="6"/>
      <c r="Z228" s="6"/>
      <c r="AA228" s="6"/>
      <c r="AB228" s="6"/>
      <c r="AC228" s="7"/>
    </row>
    <row r="229" spans="1:29" ht="12.75" customHeight="1" x14ac:dyDescent="0.25">
      <c r="A229" s="5"/>
      <c r="B229" s="6"/>
      <c r="C229" s="6"/>
      <c r="D229" s="6"/>
      <c r="E229" s="6"/>
      <c r="F229" s="595"/>
      <c r="G229" s="602"/>
      <c r="H229" s="608"/>
      <c r="I229" s="638"/>
      <c r="J229" s="6"/>
      <c r="K229" s="6"/>
      <c r="L229" s="6"/>
      <c r="M229" s="6"/>
      <c r="N229" s="6"/>
      <c r="O229" s="6"/>
      <c r="P229" s="6"/>
      <c r="Q229" s="6"/>
      <c r="R229" s="6"/>
      <c r="S229" s="6"/>
      <c r="T229" s="6"/>
      <c r="U229" s="6"/>
      <c r="V229" s="6"/>
      <c r="W229" s="6"/>
      <c r="X229" s="6"/>
      <c r="Y229" s="6"/>
      <c r="Z229" s="6"/>
      <c r="AA229" s="6"/>
      <c r="AB229" s="6"/>
      <c r="AC229" s="7"/>
    </row>
    <row r="230" spans="1:29" ht="12.75" customHeight="1" x14ac:dyDescent="0.25">
      <c r="A230" s="5"/>
      <c r="B230" s="6"/>
      <c r="C230" s="6"/>
      <c r="D230" s="6"/>
      <c r="E230" s="6"/>
      <c r="F230" s="595"/>
      <c r="G230" s="602"/>
      <c r="H230" s="608"/>
      <c r="I230" s="638"/>
      <c r="J230" s="6"/>
      <c r="K230" s="6"/>
      <c r="L230" s="6"/>
      <c r="M230" s="6"/>
      <c r="N230" s="6"/>
      <c r="O230" s="6"/>
      <c r="P230" s="6"/>
      <c r="Q230" s="6"/>
      <c r="R230" s="6"/>
      <c r="S230" s="6"/>
      <c r="T230" s="6"/>
      <c r="U230" s="6"/>
      <c r="V230" s="6"/>
      <c r="W230" s="6"/>
      <c r="X230" s="6"/>
      <c r="Y230" s="6"/>
      <c r="Z230" s="6"/>
      <c r="AA230" s="6"/>
      <c r="AB230" s="6"/>
      <c r="AC230" s="7"/>
    </row>
    <row r="231" spans="1:29" ht="12.75" customHeight="1" x14ac:dyDescent="0.25">
      <c r="A231" s="5"/>
      <c r="B231" s="6"/>
      <c r="C231" s="6"/>
      <c r="D231" s="6"/>
      <c r="E231" s="6"/>
      <c r="F231" s="595"/>
      <c r="G231" s="602"/>
      <c r="H231" s="608"/>
      <c r="I231" s="638"/>
      <c r="J231" s="6"/>
      <c r="K231" s="6"/>
      <c r="L231" s="6"/>
      <c r="M231" s="6"/>
      <c r="N231" s="6"/>
      <c r="O231" s="6"/>
      <c r="P231" s="6"/>
      <c r="Q231" s="6"/>
      <c r="R231" s="6"/>
      <c r="S231" s="6"/>
      <c r="T231" s="6"/>
      <c r="U231" s="6"/>
      <c r="V231" s="6"/>
      <c r="W231" s="6"/>
      <c r="X231" s="6"/>
      <c r="Y231" s="6"/>
      <c r="Z231" s="6"/>
      <c r="AA231" s="6"/>
      <c r="AB231" s="6"/>
      <c r="AC231" s="7"/>
    </row>
    <row r="232" spans="1:29" ht="12.75" customHeight="1" x14ac:dyDescent="0.25">
      <c r="A232" s="5"/>
      <c r="B232" s="6"/>
      <c r="C232" s="6"/>
      <c r="D232" s="6"/>
      <c r="E232" s="6"/>
      <c r="F232" s="595"/>
      <c r="G232" s="602"/>
      <c r="H232" s="608"/>
      <c r="I232" s="638"/>
      <c r="J232" s="6"/>
      <c r="K232" s="6"/>
      <c r="L232" s="6"/>
      <c r="M232" s="6"/>
      <c r="N232" s="6"/>
      <c r="O232" s="6"/>
      <c r="P232" s="6"/>
      <c r="Q232" s="6"/>
      <c r="R232" s="6"/>
      <c r="S232" s="6"/>
      <c r="T232" s="6"/>
      <c r="U232" s="6"/>
      <c r="V232" s="6"/>
      <c r="W232" s="6"/>
      <c r="X232" s="6"/>
      <c r="Y232" s="6"/>
      <c r="Z232" s="6"/>
      <c r="AA232" s="6"/>
      <c r="AB232" s="6"/>
      <c r="AC232" s="7"/>
    </row>
    <row r="233" spans="1:29" ht="12.75" customHeight="1" x14ac:dyDescent="0.25">
      <c r="A233" s="5"/>
      <c r="B233" s="6"/>
      <c r="C233" s="6"/>
      <c r="D233" s="6"/>
      <c r="E233" s="6"/>
      <c r="F233" s="595"/>
      <c r="G233" s="602"/>
      <c r="H233" s="608"/>
      <c r="I233" s="638"/>
      <c r="J233" s="6"/>
      <c r="K233" s="6"/>
      <c r="L233" s="6"/>
      <c r="M233" s="6"/>
      <c r="N233" s="6"/>
      <c r="O233" s="6"/>
      <c r="P233" s="6"/>
      <c r="Q233" s="6"/>
      <c r="R233" s="6"/>
      <c r="S233" s="6"/>
      <c r="T233" s="6"/>
      <c r="U233" s="6"/>
      <c r="V233" s="6"/>
      <c r="W233" s="6"/>
      <c r="X233" s="6"/>
      <c r="Y233" s="6"/>
      <c r="Z233" s="6"/>
      <c r="AA233" s="6"/>
      <c r="AB233" s="6"/>
      <c r="AC233" s="7"/>
    </row>
    <row r="234" spans="1:29" ht="12.75" customHeight="1" x14ac:dyDescent="0.25">
      <c r="A234" s="5"/>
      <c r="B234" s="6"/>
      <c r="C234" s="6"/>
      <c r="D234" s="6"/>
      <c r="E234" s="6"/>
      <c r="F234" s="595"/>
      <c r="G234" s="602"/>
      <c r="H234" s="608"/>
      <c r="I234" s="638"/>
      <c r="J234" s="6"/>
      <c r="K234" s="6"/>
      <c r="L234" s="6"/>
      <c r="M234" s="6"/>
      <c r="N234" s="6"/>
      <c r="O234" s="6"/>
      <c r="P234" s="6"/>
      <c r="Q234" s="6"/>
      <c r="R234" s="6"/>
      <c r="S234" s="6"/>
      <c r="T234" s="6"/>
      <c r="U234" s="6"/>
      <c r="V234" s="6"/>
      <c r="W234" s="6"/>
      <c r="X234" s="6"/>
      <c r="Y234" s="6"/>
      <c r="Z234" s="6"/>
      <c r="AA234" s="6"/>
      <c r="AB234" s="6"/>
      <c r="AC234" s="7"/>
    </row>
    <row r="235" spans="1:29" ht="12.75" customHeight="1" x14ac:dyDescent="0.25">
      <c r="A235" s="5"/>
      <c r="B235" s="6"/>
      <c r="C235" s="6"/>
      <c r="D235" s="6"/>
      <c r="E235" s="6"/>
      <c r="F235" s="595"/>
      <c r="G235" s="602"/>
      <c r="H235" s="608"/>
      <c r="I235" s="638"/>
      <c r="J235" s="6"/>
      <c r="K235" s="6"/>
      <c r="L235" s="6"/>
      <c r="M235" s="6"/>
      <c r="N235" s="6"/>
      <c r="O235" s="6"/>
      <c r="P235" s="6"/>
      <c r="Q235" s="6"/>
      <c r="R235" s="6"/>
      <c r="S235" s="6"/>
      <c r="T235" s="6"/>
      <c r="U235" s="6"/>
      <c r="V235" s="6"/>
      <c r="W235" s="6"/>
      <c r="X235" s="6"/>
      <c r="Y235" s="6"/>
      <c r="Z235" s="6"/>
      <c r="AA235" s="6"/>
      <c r="AB235" s="6"/>
      <c r="AC235" s="7"/>
    </row>
    <row r="236" spans="1:29" ht="12.75" customHeight="1" x14ac:dyDescent="0.25">
      <c r="A236" s="5"/>
      <c r="B236" s="6"/>
      <c r="C236" s="6"/>
      <c r="D236" s="6"/>
      <c r="E236" s="6"/>
      <c r="F236" s="595"/>
      <c r="G236" s="602"/>
      <c r="H236" s="608"/>
      <c r="I236" s="638"/>
      <c r="J236" s="6"/>
      <c r="K236" s="6"/>
      <c r="L236" s="6"/>
      <c r="M236" s="6"/>
      <c r="N236" s="6"/>
      <c r="O236" s="6"/>
      <c r="P236" s="6"/>
      <c r="Q236" s="6"/>
      <c r="R236" s="6"/>
      <c r="S236" s="6"/>
      <c r="T236" s="6"/>
      <c r="U236" s="6"/>
      <c r="V236" s="6"/>
      <c r="W236" s="6"/>
      <c r="X236" s="6"/>
      <c r="Y236" s="6"/>
      <c r="Z236" s="6"/>
      <c r="AA236" s="6"/>
      <c r="AB236" s="6"/>
      <c r="AC236" s="7"/>
    </row>
    <row r="237" spans="1:29" ht="12.75" customHeight="1" x14ac:dyDescent="0.25">
      <c r="A237" s="5"/>
      <c r="B237" s="6"/>
      <c r="C237" s="6"/>
      <c r="D237" s="6"/>
      <c r="E237" s="6"/>
      <c r="F237" s="595"/>
      <c r="G237" s="602"/>
      <c r="H237" s="608"/>
      <c r="I237" s="638"/>
      <c r="J237" s="6"/>
      <c r="K237" s="6"/>
      <c r="L237" s="6"/>
      <c r="M237" s="6"/>
      <c r="N237" s="6"/>
      <c r="O237" s="6"/>
      <c r="P237" s="6"/>
      <c r="Q237" s="6"/>
      <c r="R237" s="6"/>
      <c r="S237" s="6"/>
      <c r="T237" s="6"/>
      <c r="U237" s="6"/>
      <c r="V237" s="6"/>
      <c r="W237" s="6"/>
      <c r="X237" s="6"/>
      <c r="Y237" s="6"/>
      <c r="Z237" s="6"/>
      <c r="AA237" s="6"/>
      <c r="AB237" s="6"/>
      <c r="AC237" s="7"/>
    </row>
    <row r="238" spans="1:29" ht="12.75" customHeight="1" x14ac:dyDescent="0.25">
      <c r="A238" s="5"/>
      <c r="B238" s="6"/>
      <c r="C238" s="6"/>
      <c r="D238" s="6"/>
      <c r="E238" s="6"/>
      <c r="F238" s="595"/>
      <c r="G238" s="602"/>
      <c r="H238" s="608"/>
      <c r="I238" s="638"/>
      <c r="J238" s="6"/>
      <c r="K238" s="6"/>
      <c r="L238" s="6"/>
      <c r="M238" s="6"/>
      <c r="N238" s="6"/>
      <c r="O238" s="6"/>
      <c r="P238" s="6"/>
      <c r="Q238" s="6"/>
      <c r="R238" s="6"/>
      <c r="S238" s="6"/>
      <c r="T238" s="6"/>
      <c r="U238" s="6"/>
      <c r="V238" s="6"/>
      <c r="W238" s="6"/>
      <c r="X238" s="6"/>
      <c r="Y238" s="6"/>
      <c r="Z238" s="6"/>
      <c r="AA238" s="6"/>
      <c r="AB238" s="6"/>
      <c r="AC238" s="7"/>
    </row>
    <row r="239" spans="1:29" ht="12.75" customHeight="1" x14ac:dyDescent="0.25">
      <c r="A239" s="5"/>
      <c r="B239" s="6"/>
      <c r="C239" s="6"/>
      <c r="D239" s="6"/>
      <c r="E239" s="6"/>
      <c r="F239" s="595"/>
      <c r="G239" s="602"/>
      <c r="H239" s="608"/>
      <c r="I239" s="638"/>
      <c r="J239" s="6"/>
      <c r="K239" s="6"/>
      <c r="L239" s="6"/>
      <c r="M239" s="6"/>
      <c r="N239" s="6"/>
      <c r="O239" s="6"/>
      <c r="P239" s="6"/>
      <c r="Q239" s="6"/>
      <c r="R239" s="6"/>
      <c r="S239" s="6"/>
      <c r="T239" s="6"/>
      <c r="U239" s="6"/>
      <c r="V239" s="6"/>
      <c r="W239" s="6"/>
      <c r="X239" s="6"/>
      <c r="Y239" s="6"/>
      <c r="Z239" s="6"/>
      <c r="AA239" s="6"/>
      <c r="AB239" s="6"/>
      <c r="AC239" s="7"/>
    </row>
    <row r="240" spans="1:29" ht="12.75" customHeight="1" x14ac:dyDescent="0.25">
      <c r="A240" s="5"/>
      <c r="B240" s="6"/>
      <c r="C240" s="6"/>
      <c r="D240" s="6"/>
      <c r="E240" s="6"/>
      <c r="F240" s="595"/>
      <c r="G240" s="602"/>
      <c r="H240" s="608"/>
      <c r="I240" s="638"/>
      <c r="J240" s="6"/>
      <c r="K240" s="6"/>
      <c r="L240" s="6"/>
      <c r="M240" s="6"/>
      <c r="N240" s="6"/>
      <c r="O240" s="6"/>
      <c r="P240" s="6"/>
      <c r="Q240" s="6"/>
      <c r="R240" s="6"/>
      <c r="S240" s="6"/>
      <c r="T240" s="6"/>
      <c r="U240" s="6"/>
      <c r="V240" s="6"/>
      <c r="W240" s="6"/>
      <c r="X240" s="6"/>
      <c r="Y240" s="6"/>
      <c r="Z240" s="6"/>
      <c r="AA240" s="6"/>
      <c r="AB240" s="6"/>
      <c r="AC240" s="7"/>
    </row>
    <row r="241" spans="1:29" ht="12.75" customHeight="1" x14ac:dyDescent="0.25">
      <c r="A241" s="5"/>
      <c r="B241" s="6"/>
      <c r="C241" s="6"/>
      <c r="D241" s="6"/>
      <c r="E241" s="6"/>
      <c r="F241" s="595"/>
      <c r="G241" s="602"/>
      <c r="H241" s="608"/>
      <c r="I241" s="638"/>
      <c r="J241" s="6"/>
      <c r="K241" s="6"/>
      <c r="L241" s="6"/>
      <c r="M241" s="6"/>
      <c r="N241" s="6"/>
      <c r="O241" s="6"/>
      <c r="P241" s="6"/>
      <c r="Q241" s="6"/>
      <c r="R241" s="6"/>
      <c r="S241" s="6"/>
      <c r="T241" s="6"/>
      <c r="U241" s="6"/>
      <c r="V241" s="6"/>
      <c r="W241" s="6"/>
      <c r="X241" s="6"/>
      <c r="Y241" s="6"/>
      <c r="Z241" s="6"/>
      <c r="AA241" s="6"/>
      <c r="AB241" s="6"/>
      <c r="AC241" s="7"/>
    </row>
    <row r="242" spans="1:29" ht="12.75" customHeight="1" x14ac:dyDescent="0.25">
      <c r="A242" s="5"/>
      <c r="B242" s="6"/>
      <c r="C242" s="6"/>
      <c r="D242" s="6"/>
      <c r="E242" s="6"/>
      <c r="F242" s="595"/>
      <c r="G242" s="602"/>
      <c r="H242" s="608"/>
      <c r="I242" s="638"/>
      <c r="J242" s="6"/>
      <c r="K242" s="6"/>
      <c r="L242" s="6"/>
      <c r="M242" s="6"/>
      <c r="N242" s="6"/>
      <c r="O242" s="6"/>
      <c r="P242" s="6"/>
      <c r="Q242" s="6"/>
      <c r="R242" s="6"/>
      <c r="S242" s="6"/>
      <c r="T242" s="6"/>
      <c r="U242" s="6"/>
      <c r="V242" s="6"/>
      <c r="W242" s="6"/>
      <c r="X242" s="6"/>
      <c r="Y242" s="6"/>
      <c r="Z242" s="6"/>
      <c r="AA242" s="6"/>
      <c r="AB242" s="6"/>
      <c r="AC242" s="7"/>
    </row>
    <row r="243" spans="1:29" ht="12.75" customHeight="1" x14ac:dyDescent="0.25">
      <c r="A243" s="5"/>
      <c r="B243" s="6"/>
      <c r="C243" s="6"/>
      <c r="D243" s="6"/>
      <c r="E243" s="6"/>
      <c r="F243" s="595"/>
      <c r="G243" s="602"/>
      <c r="H243" s="608"/>
      <c r="I243" s="638"/>
      <c r="J243" s="6"/>
      <c r="K243" s="6"/>
      <c r="L243" s="6"/>
      <c r="M243" s="6"/>
      <c r="N243" s="6"/>
      <c r="O243" s="6"/>
      <c r="P243" s="6"/>
      <c r="Q243" s="6"/>
      <c r="R243" s="6"/>
      <c r="S243" s="6"/>
      <c r="T243" s="6"/>
      <c r="U243" s="6"/>
      <c r="V243" s="6"/>
      <c r="W243" s="6"/>
      <c r="X243" s="6"/>
      <c r="Y243" s="6"/>
      <c r="Z243" s="6"/>
      <c r="AA243" s="6"/>
      <c r="AB243" s="6"/>
      <c r="AC243" s="7"/>
    </row>
    <row r="244" spans="1:29" ht="12.75" customHeight="1" x14ac:dyDescent="0.25">
      <c r="A244" s="5"/>
      <c r="B244" s="6"/>
      <c r="C244" s="6"/>
      <c r="D244" s="6"/>
      <c r="E244" s="6"/>
      <c r="F244" s="595"/>
      <c r="G244" s="602"/>
      <c r="H244" s="608"/>
      <c r="I244" s="638"/>
      <c r="J244" s="6"/>
      <c r="K244" s="6"/>
      <c r="L244" s="6"/>
      <c r="M244" s="6"/>
      <c r="N244" s="6"/>
      <c r="O244" s="6"/>
      <c r="P244" s="6"/>
      <c r="Q244" s="6"/>
      <c r="R244" s="6"/>
      <c r="S244" s="6"/>
      <c r="T244" s="6"/>
      <c r="U244" s="6"/>
      <c r="V244" s="6"/>
      <c r="W244" s="6"/>
      <c r="X244" s="6"/>
      <c r="Y244" s="6"/>
      <c r="Z244" s="6"/>
      <c r="AA244" s="6"/>
      <c r="AB244" s="6"/>
      <c r="AC244" s="7"/>
    </row>
    <row r="245" spans="1:29" ht="12.75" customHeight="1" x14ac:dyDescent="0.25">
      <c r="A245" s="5"/>
      <c r="B245" s="6"/>
      <c r="C245" s="6"/>
      <c r="D245" s="6"/>
      <c r="E245" s="6"/>
      <c r="F245" s="595"/>
      <c r="G245" s="602"/>
      <c r="H245" s="608"/>
      <c r="I245" s="638"/>
      <c r="J245" s="6"/>
      <c r="K245" s="6"/>
      <c r="L245" s="6"/>
      <c r="M245" s="6"/>
      <c r="N245" s="6"/>
      <c r="O245" s="6"/>
      <c r="P245" s="6"/>
      <c r="Q245" s="6"/>
      <c r="R245" s="6"/>
      <c r="S245" s="6"/>
      <c r="T245" s="6"/>
      <c r="U245" s="6"/>
      <c r="V245" s="6"/>
      <c r="W245" s="6"/>
      <c r="X245" s="6"/>
      <c r="Y245" s="6"/>
      <c r="Z245" s="6"/>
      <c r="AA245" s="6"/>
      <c r="AB245" s="6"/>
      <c r="AC245" s="7"/>
    </row>
    <row r="246" spans="1:29" ht="12.75" customHeight="1" x14ac:dyDescent="0.25">
      <c r="A246" s="5"/>
      <c r="B246" s="6"/>
      <c r="C246" s="6"/>
      <c r="D246" s="6"/>
      <c r="E246" s="6"/>
      <c r="F246" s="595"/>
      <c r="G246" s="602"/>
      <c r="H246" s="608"/>
      <c r="I246" s="638"/>
      <c r="J246" s="6"/>
      <c r="K246" s="6"/>
      <c r="L246" s="6"/>
      <c r="M246" s="6"/>
      <c r="N246" s="6"/>
      <c r="O246" s="6"/>
      <c r="P246" s="6"/>
      <c r="Q246" s="6"/>
      <c r="R246" s="6"/>
      <c r="S246" s="6"/>
      <c r="T246" s="6"/>
      <c r="U246" s="6"/>
      <c r="V246" s="6"/>
      <c r="W246" s="6"/>
      <c r="X246" s="6"/>
      <c r="Y246" s="6"/>
      <c r="Z246" s="6"/>
      <c r="AA246" s="6"/>
      <c r="AB246" s="6"/>
      <c r="AC246" s="7"/>
    </row>
    <row r="247" spans="1:29" ht="12.75" customHeight="1" x14ac:dyDescent="0.25">
      <c r="A247" s="5"/>
      <c r="B247" s="6"/>
      <c r="C247" s="6"/>
      <c r="D247" s="6"/>
      <c r="E247" s="6"/>
      <c r="F247" s="595"/>
      <c r="G247" s="602"/>
      <c r="H247" s="608"/>
      <c r="I247" s="638"/>
      <c r="J247" s="6"/>
      <c r="K247" s="6"/>
      <c r="L247" s="6"/>
      <c r="M247" s="6"/>
      <c r="N247" s="6"/>
      <c r="O247" s="6"/>
      <c r="P247" s="6"/>
      <c r="Q247" s="6"/>
      <c r="R247" s="6"/>
      <c r="S247" s="6"/>
      <c r="T247" s="6"/>
      <c r="U247" s="6"/>
      <c r="V247" s="6"/>
      <c r="W247" s="6"/>
      <c r="X247" s="6"/>
      <c r="Y247" s="6"/>
      <c r="Z247" s="6"/>
      <c r="AA247" s="6"/>
      <c r="AB247" s="6"/>
      <c r="AC247" s="7"/>
    </row>
    <row r="248" spans="1:29" ht="12.75" customHeight="1" x14ac:dyDescent="0.25">
      <c r="A248" s="5"/>
      <c r="B248" s="6"/>
      <c r="C248" s="6"/>
      <c r="D248" s="6"/>
      <c r="E248" s="6"/>
      <c r="F248" s="595"/>
      <c r="G248" s="602"/>
      <c r="H248" s="608"/>
      <c r="I248" s="638"/>
      <c r="J248" s="6"/>
      <c r="K248" s="6"/>
      <c r="L248" s="6"/>
      <c r="M248" s="6"/>
      <c r="N248" s="6"/>
      <c r="O248" s="6"/>
      <c r="P248" s="6"/>
      <c r="Q248" s="6"/>
      <c r="R248" s="6"/>
      <c r="S248" s="6"/>
      <c r="T248" s="6"/>
      <c r="U248" s="6"/>
      <c r="V248" s="6"/>
      <c r="W248" s="6"/>
      <c r="X248" s="6"/>
      <c r="Y248" s="6"/>
      <c r="Z248" s="6"/>
      <c r="AA248" s="6"/>
      <c r="AB248" s="6"/>
      <c r="AC248" s="7"/>
    </row>
    <row r="249" spans="1:29" ht="12.75" customHeight="1" x14ac:dyDescent="0.25">
      <c r="A249" s="5"/>
      <c r="B249" s="6"/>
      <c r="C249" s="6"/>
      <c r="D249" s="6"/>
      <c r="E249" s="6"/>
      <c r="F249" s="595"/>
      <c r="G249" s="602"/>
      <c r="H249" s="608"/>
      <c r="I249" s="638"/>
      <c r="J249" s="6"/>
      <c r="K249" s="6"/>
      <c r="L249" s="6"/>
      <c r="M249" s="6"/>
      <c r="N249" s="6"/>
      <c r="O249" s="6"/>
      <c r="P249" s="6"/>
      <c r="Q249" s="6"/>
      <c r="R249" s="6"/>
      <c r="S249" s="6"/>
      <c r="T249" s="6"/>
      <c r="U249" s="6"/>
      <c r="V249" s="6"/>
      <c r="W249" s="6"/>
      <c r="X249" s="6"/>
      <c r="Y249" s="6"/>
      <c r="Z249" s="6"/>
      <c r="AA249" s="6"/>
      <c r="AB249" s="6"/>
      <c r="AC249" s="7"/>
    </row>
    <row r="250" spans="1:29" ht="12.75" customHeight="1" x14ac:dyDescent="0.25">
      <c r="A250" s="5"/>
      <c r="B250" s="6"/>
      <c r="C250" s="6"/>
      <c r="D250" s="6"/>
      <c r="E250" s="6"/>
      <c r="F250" s="595"/>
      <c r="G250" s="602"/>
      <c r="H250" s="608"/>
      <c r="I250" s="638"/>
      <c r="J250" s="6"/>
      <c r="K250" s="6"/>
      <c r="L250" s="6"/>
      <c r="M250" s="6"/>
      <c r="N250" s="6"/>
      <c r="O250" s="6"/>
      <c r="P250" s="6"/>
      <c r="Q250" s="6"/>
      <c r="R250" s="6"/>
      <c r="S250" s="6"/>
      <c r="T250" s="6"/>
      <c r="U250" s="6"/>
      <c r="V250" s="6"/>
      <c r="W250" s="6"/>
      <c r="X250" s="6"/>
      <c r="Y250" s="6"/>
      <c r="Z250" s="6"/>
      <c r="AA250" s="6"/>
      <c r="AB250" s="6"/>
      <c r="AC250" s="7"/>
    </row>
    <row r="251" spans="1:29" ht="12.75" customHeight="1" x14ac:dyDescent="0.25">
      <c r="A251" s="5"/>
      <c r="B251" s="6"/>
      <c r="C251" s="6"/>
      <c r="D251" s="6"/>
      <c r="E251" s="6"/>
      <c r="F251" s="595"/>
      <c r="G251" s="602"/>
      <c r="H251" s="608"/>
      <c r="I251" s="638"/>
      <c r="J251" s="6"/>
      <c r="K251" s="6"/>
      <c r="L251" s="6"/>
      <c r="M251" s="6"/>
      <c r="N251" s="6"/>
      <c r="O251" s="6"/>
      <c r="P251" s="6"/>
      <c r="Q251" s="6"/>
      <c r="R251" s="6"/>
      <c r="S251" s="6"/>
      <c r="T251" s="6"/>
      <c r="U251" s="6"/>
      <c r="V251" s="6"/>
      <c r="W251" s="6"/>
      <c r="X251" s="6"/>
      <c r="Y251" s="6"/>
      <c r="Z251" s="6"/>
      <c r="AA251" s="6"/>
      <c r="AB251" s="6"/>
      <c r="AC251" s="7"/>
    </row>
    <row r="252" spans="1:29" ht="12.75" customHeight="1" x14ac:dyDescent="0.25">
      <c r="A252" s="5"/>
      <c r="B252" s="6"/>
      <c r="C252" s="6"/>
      <c r="D252" s="6"/>
      <c r="E252" s="6"/>
      <c r="F252" s="595"/>
      <c r="G252" s="602"/>
      <c r="H252" s="608"/>
      <c r="I252" s="638"/>
      <c r="J252" s="6"/>
      <c r="K252" s="6"/>
      <c r="L252" s="6"/>
      <c r="M252" s="6"/>
      <c r="N252" s="6"/>
      <c r="O252" s="6"/>
      <c r="P252" s="6"/>
      <c r="Q252" s="6"/>
      <c r="R252" s="6"/>
      <c r="S252" s="6"/>
      <c r="T252" s="6"/>
      <c r="U252" s="6"/>
      <c r="V252" s="6"/>
      <c r="W252" s="6"/>
      <c r="X252" s="6"/>
      <c r="Y252" s="6"/>
      <c r="Z252" s="6"/>
      <c r="AA252" s="6"/>
      <c r="AB252" s="6"/>
      <c r="AC252" s="7"/>
    </row>
    <row r="253" spans="1:29" ht="12.75" customHeight="1" x14ac:dyDescent="0.25">
      <c r="A253" s="5"/>
      <c r="B253" s="6"/>
      <c r="C253" s="6"/>
      <c r="D253" s="6"/>
      <c r="E253" s="6"/>
      <c r="F253" s="595"/>
      <c r="G253" s="602"/>
      <c r="H253" s="608"/>
      <c r="I253" s="638"/>
      <c r="J253" s="6"/>
      <c r="K253" s="6"/>
      <c r="L253" s="6"/>
      <c r="M253" s="6"/>
      <c r="N253" s="6"/>
      <c r="O253" s="6"/>
      <c r="P253" s="6"/>
      <c r="Q253" s="6"/>
      <c r="R253" s="6"/>
      <c r="S253" s="6"/>
      <c r="T253" s="6"/>
      <c r="U253" s="6"/>
      <c r="V253" s="6"/>
      <c r="W253" s="6"/>
      <c r="X253" s="6"/>
      <c r="Y253" s="6"/>
      <c r="Z253" s="6"/>
      <c r="AA253" s="6"/>
      <c r="AB253" s="6"/>
      <c r="AC253" s="7"/>
    </row>
    <row r="254" spans="1:29" ht="12.75" customHeight="1" x14ac:dyDescent="0.25">
      <c r="A254" s="5"/>
      <c r="B254" s="6"/>
      <c r="C254" s="6"/>
      <c r="D254" s="6"/>
      <c r="E254" s="6"/>
      <c r="F254" s="595"/>
      <c r="G254" s="602"/>
      <c r="H254" s="608"/>
      <c r="I254" s="638"/>
      <c r="J254" s="6"/>
      <c r="K254" s="6"/>
      <c r="L254" s="6"/>
      <c r="M254" s="6"/>
      <c r="N254" s="6"/>
      <c r="O254" s="6"/>
      <c r="P254" s="6"/>
      <c r="Q254" s="6"/>
      <c r="R254" s="6"/>
      <c r="S254" s="6"/>
      <c r="T254" s="6"/>
      <c r="U254" s="6"/>
      <c r="V254" s="6"/>
      <c r="W254" s="6"/>
      <c r="X254" s="6"/>
      <c r="Y254" s="6"/>
      <c r="Z254" s="6"/>
      <c r="AA254" s="6"/>
      <c r="AB254" s="6"/>
      <c r="AC254" s="7"/>
    </row>
    <row r="255" spans="1:29" ht="12.75" customHeight="1" x14ac:dyDescent="0.25">
      <c r="A255" s="5"/>
      <c r="B255" s="6"/>
      <c r="C255" s="6"/>
      <c r="D255" s="6"/>
      <c r="E255" s="6"/>
      <c r="F255" s="595"/>
      <c r="G255" s="602"/>
      <c r="H255" s="608"/>
      <c r="I255" s="638"/>
      <c r="J255" s="6"/>
      <c r="K255" s="6"/>
      <c r="L255" s="6"/>
      <c r="M255" s="6"/>
      <c r="N255" s="6"/>
      <c r="O255" s="6"/>
      <c r="P255" s="6"/>
      <c r="Q255" s="6"/>
      <c r="R255" s="6"/>
      <c r="S255" s="6"/>
      <c r="T255" s="6"/>
      <c r="U255" s="6"/>
      <c r="V255" s="6"/>
      <c r="W255" s="6"/>
      <c r="X255" s="6"/>
      <c r="Y255" s="6"/>
      <c r="Z255" s="6"/>
      <c r="AA255" s="6"/>
      <c r="AB255" s="6"/>
      <c r="AC255" s="7"/>
    </row>
    <row r="256" spans="1:29" ht="12.75" customHeight="1" x14ac:dyDescent="0.25">
      <c r="A256" s="5"/>
      <c r="B256" s="6"/>
      <c r="C256" s="6"/>
      <c r="D256" s="6"/>
      <c r="E256" s="6"/>
      <c r="F256" s="595"/>
      <c r="G256" s="602"/>
      <c r="H256" s="608"/>
      <c r="I256" s="638"/>
      <c r="J256" s="6"/>
      <c r="K256" s="6"/>
      <c r="L256" s="6"/>
      <c r="M256" s="6"/>
      <c r="N256" s="6"/>
      <c r="O256" s="6"/>
      <c r="P256" s="6"/>
      <c r="Q256" s="6"/>
      <c r="R256" s="6"/>
      <c r="S256" s="6"/>
      <c r="T256" s="6"/>
      <c r="U256" s="6"/>
      <c r="V256" s="6"/>
      <c r="W256" s="6"/>
      <c r="X256" s="6"/>
      <c r="Y256" s="6"/>
      <c r="Z256" s="6"/>
      <c r="AA256" s="6"/>
      <c r="AB256" s="6"/>
      <c r="AC256" s="7"/>
    </row>
    <row r="257" spans="1:29" ht="12.75" customHeight="1" x14ac:dyDescent="0.25">
      <c r="A257" s="5"/>
      <c r="B257" s="6"/>
      <c r="C257" s="6"/>
      <c r="D257" s="6"/>
      <c r="E257" s="6"/>
      <c r="F257" s="595"/>
      <c r="G257" s="602"/>
      <c r="H257" s="608"/>
      <c r="I257" s="638"/>
      <c r="J257" s="6"/>
      <c r="K257" s="6"/>
      <c r="L257" s="6"/>
      <c r="M257" s="6"/>
      <c r="N257" s="6"/>
      <c r="O257" s="6"/>
      <c r="P257" s="6"/>
      <c r="Q257" s="6"/>
      <c r="R257" s="6"/>
      <c r="S257" s="6"/>
      <c r="T257" s="6"/>
      <c r="U257" s="6"/>
      <c r="V257" s="6"/>
      <c r="W257" s="6"/>
      <c r="X257" s="6"/>
      <c r="Y257" s="6"/>
      <c r="Z257" s="6"/>
      <c r="AA257" s="6"/>
      <c r="AB257" s="6"/>
      <c r="AC257" s="7"/>
    </row>
    <row r="258" spans="1:29" ht="12.75" customHeight="1" x14ac:dyDescent="0.25">
      <c r="A258" s="5"/>
      <c r="B258" s="6"/>
      <c r="C258" s="6"/>
      <c r="D258" s="6"/>
      <c r="E258" s="6"/>
      <c r="F258" s="595"/>
      <c r="G258" s="602"/>
      <c r="H258" s="608"/>
      <c r="I258" s="638"/>
      <c r="J258" s="6"/>
      <c r="K258" s="6"/>
      <c r="L258" s="6"/>
      <c r="M258" s="6"/>
      <c r="N258" s="6"/>
      <c r="O258" s="6"/>
      <c r="P258" s="6"/>
      <c r="Q258" s="6"/>
      <c r="R258" s="6"/>
      <c r="S258" s="6"/>
      <c r="T258" s="6"/>
      <c r="U258" s="6"/>
      <c r="V258" s="6"/>
      <c r="W258" s="6"/>
      <c r="X258" s="6"/>
      <c r="Y258" s="6"/>
      <c r="Z258" s="6"/>
      <c r="AA258" s="6"/>
      <c r="AB258" s="6"/>
      <c r="AC258" s="7"/>
    </row>
    <row r="259" spans="1:29" ht="12.75" customHeight="1" x14ac:dyDescent="0.25">
      <c r="A259" s="5"/>
      <c r="B259" s="6"/>
      <c r="C259" s="6"/>
      <c r="D259" s="6"/>
      <c r="E259" s="6"/>
      <c r="F259" s="595"/>
      <c r="G259" s="602"/>
      <c r="H259" s="608"/>
      <c r="I259" s="638"/>
      <c r="J259" s="6"/>
      <c r="K259" s="6"/>
      <c r="L259" s="6"/>
      <c r="M259" s="6"/>
      <c r="N259" s="6"/>
      <c r="O259" s="6"/>
      <c r="P259" s="6"/>
      <c r="Q259" s="6"/>
      <c r="R259" s="6"/>
      <c r="S259" s="6"/>
      <c r="T259" s="6"/>
      <c r="U259" s="6"/>
      <c r="V259" s="6"/>
      <c r="W259" s="6"/>
      <c r="X259" s="6"/>
      <c r="Y259" s="6"/>
      <c r="Z259" s="6"/>
      <c r="AA259" s="6"/>
      <c r="AB259" s="6"/>
      <c r="AC259" s="7"/>
    </row>
    <row r="260" spans="1:29" ht="12.75" customHeight="1" x14ac:dyDescent="0.25">
      <c r="A260" s="5"/>
      <c r="B260" s="6"/>
      <c r="C260" s="6"/>
      <c r="D260" s="6"/>
      <c r="E260" s="6"/>
      <c r="F260" s="595"/>
      <c r="G260" s="602"/>
      <c r="H260" s="608"/>
      <c r="I260" s="638"/>
      <c r="J260" s="6"/>
      <c r="K260" s="6"/>
      <c r="L260" s="6"/>
      <c r="M260" s="6"/>
      <c r="N260" s="6"/>
      <c r="O260" s="6"/>
      <c r="P260" s="6"/>
      <c r="Q260" s="6"/>
      <c r="R260" s="6"/>
      <c r="S260" s="6"/>
      <c r="T260" s="6"/>
      <c r="U260" s="6"/>
      <c r="V260" s="6"/>
      <c r="W260" s="6"/>
      <c r="X260" s="6"/>
      <c r="Y260" s="6"/>
      <c r="Z260" s="6"/>
      <c r="AA260" s="6"/>
      <c r="AB260" s="6"/>
      <c r="AC260" s="7"/>
    </row>
    <row r="261" spans="1:29" ht="12.75" customHeight="1" x14ac:dyDescent="0.25">
      <c r="A261" s="5"/>
      <c r="B261" s="6"/>
      <c r="C261" s="6"/>
      <c r="D261" s="6"/>
      <c r="E261" s="6"/>
      <c r="F261" s="595"/>
      <c r="G261" s="602"/>
      <c r="H261" s="608"/>
      <c r="I261" s="638"/>
      <c r="J261" s="6"/>
      <c r="K261" s="6"/>
      <c r="L261" s="6"/>
      <c r="M261" s="6"/>
      <c r="N261" s="6"/>
      <c r="O261" s="6"/>
      <c r="P261" s="6"/>
      <c r="Q261" s="6"/>
      <c r="R261" s="6"/>
      <c r="S261" s="6"/>
      <c r="T261" s="6"/>
      <c r="U261" s="6"/>
      <c r="V261" s="6"/>
      <c r="W261" s="6"/>
      <c r="X261" s="6"/>
      <c r="Y261" s="6"/>
      <c r="Z261" s="6"/>
      <c r="AA261" s="6"/>
      <c r="AB261" s="6"/>
      <c r="AC261" s="7"/>
    </row>
    <row r="262" spans="1:29" ht="12.75" customHeight="1" x14ac:dyDescent="0.25">
      <c r="A262" s="5"/>
      <c r="B262" s="6"/>
      <c r="C262" s="6"/>
      <c r="D262" s="6"/>
      <c r="E262" s="6"/>
      <c r="F262" s="595"/>
      <c r="G262" s="602"/>
      <c r="H262" s="608"/>
      <c r="I262" s="638"/>
      <c r="J262" s="6"/>
      <c r="K262" s="6"/>
      <c r="L262" s="6"/>
      <c r="M262" s="6"/>
      <c r="N262" s="6"/>
      <c r="O262" s="6"/>
      <c r="P262" s="6"/>
      <c r="Q262" s="6"/>
      <c r="R262" s="6"/>
      <c r="S262" s="6"/>
      <c r="T262" s="6"/>
      <c r="U262" s="6"/>
      <c r="V262" s="6"/>
      <c r="W262" s="6"/>
      <c r="X262" s="6"/>
      <c r="Y262" s="6"/>
      <c r="Z262" s="6"/>
      <c r="AA262" s="6"/>
      <c r="AB262" s="6"/>
      <c r="AC262" s="7"/>
    </row>
    <row r="263" spans="1:29" ht="12.75" customHeight="1" x14ac:dyDescent="0.25">
      <c r="A263" s="5"/>
      <c r="B263" s="6"/>
      <c r="C263" s="6"/>
      <c r="D263" s="6"/>
      <c r="E263" s="6"/>
      <c r="F263" s="595"/>
      <c r="G263" s="602"/>
      <c r="H263" s="608"/>
      <c r="I263" s="638"/>
      <c r="J263" s="6"/>
      <c r="K263" s="6"/>
      <c r="L263" s="6"/>
      <c r="M263" s="6"/>
      <c r="N263" s="6"/>
      <c r="O263" s="6"/>
      <c r="P263" s="6"/>
      <c r="Q263" s="6"/>
      <c r="R263" s="6"/>
      <c r="S263" s="6"/>
      <c r="T263" s="6"/>
      <c r="U263" s="6"/>
      <c r="V263" s="6"/>
      <c r="W263" s="6"/>
      <c r="X263" s="6"/>
      <c r="Y263" s="6"/>
      <c r="Z263" s="6"/>
      <c r="AA263" s="6"/>
      <c r="AB263" s="6"/>
      <c r="AC263" s="7"/>
    </row>
    <row r="264" spans="1:29" ht="12.75" customHeight="1" x14ac:dyDescent="0.25">
      <c r="A264" s="5"/>
      <c r="B264" s="6"/>
      <c r="C264" s="6"/>
      <c r="D264" s="6"/>
      <c r="E264" s="6"/>
      <c r="F264" s="595"/>
      <c r="G264" s="602"/>
      <c r="H264" s="608"/>
      <c r="I264" s="638"/>
      <c r="J264" s="6"/>
      <c r="K264" s="6"/>
      <c r="L264" s="6"/>
      <c r="M264" s="6"/>
      <c r="N264" s="6"/>
      <c r="O264" s="6"/>
      <c r="P264" s="6"/>
      <c r="Q264" s="6"/>
      <c r="R264" s="6"/>
      <c r="S264" s="6"/>
      <c r="T264" s="6"/>
      <c r="U264" s="6"/>
      <c r="V264" s="6"/>
      <c r="W264" s="6"/>
      <c r="X264" s="6"/>
      <c r="Y264" s="6"/>
      <c r="Z264" s="6"/>
      <c r="AA264" s="6"/>
      <c r="AB264" s="6"/>
      <c r="AC264" s="7"/>
    </row>
    <row r="265" spans="1:29" ht="12.75" customHeight="1" x14ac:dyDescent="0.25">
      <c r="A265" s="5"/>
      <c r="B265" s="6"/>
      <c r="C265" s="6"/>
      <c r="D265" s="6"/>
      <c r="E265" s="6"/>
      <c r="F265" s="595"/>
      <c r="G265" s="602"/>
      <c r="H265" s="608"/>
      <c r="I265" s="638"/>
      <c r="J265" s="6"/>
      <c r="K265" s="6"/>
      <c r="L265" s="6"/>
      <c r="M265" s="6"/>
      <c r="N265" s="6"/>
      <c r="O265" s="6"/>
      <c r="P265" s="6"/>
      <c r="Q265" s="6"/>
      <c r="R265" s="6"/>
      <c r="S265" s="6"/>
      <c r="T265" s="6"/>
      <c r="U265" s="6"/>
      <c r="V265" s="6"/>
      <c r="W265" s="6"/>
      <c r="X265" s="6"/>
      <c r="Y265" s="6"/>
      <c r="Z265" s="6"/>
      <c r="AA265" s="6"/>
      <c r="AB265" s="6"/>
      <c r="AC265" s="7"/>
    </row>
    <row r="266" spans="1:29" ht="12.75" customHeight="1" x14ac:dyDescent="0.25">
      <c r="A266" s="5"/>
      <c r="B266" s="6"/>
      <c r="C266" s="6"/>
      <c r="D266" s="6"/>
      <c r="E266" s="6"/>
      <c r="F266" s="595"/>
      <c r="G266" s="602"/>
      <c r="H266" s="608"/>
      <c r="I266" s="638"/>
      <c r="J266" s="6"/>
      <c r="K266" s="6"/>
      <c r="L266" s="6"/>
      <c r="M266" s="6"/>
      <c r="N266" s="6"/>
      <c r="O266" s="6"/>
      <c r="P266" s="6"/>
      <c r="Q266" s="6"/>
      <c r="R266" s="6"/>
      <c r="S266" s="6"/>
      <c r="T266" s="6"/>
      <c r="U266" s="6"/>
      <c r="V266" s="6"/>
      <c r="W266" s="6"/>
      <c r="X266" s="6"/>
      <c r="Y266" s="6"/>
      <c r="Z266" s="6"/>
      <c r="AA266" s="6"/>
      <c r="AB266" s="6"/>
      <c r="AC266" s="7"/>
    </row>
    <row r="267" spans="1:29" ht="12.75" customHeight="1" x14ac:dyDescent="0.25">
      <c r="A267" s="5"/>
      <c r="B267" s="6"/>
      <c r="C267" s="6"/>
      <c r="D267" s="6"/>
      <c r="E267" s="6"/>
      <c r="F267" s="595"/>
      <c r="G267" s="602"/>
      <c r="H267" s="608"/>
      <c r="I267" s="638"/>
      <c r="J267" s="6"/>
      <c r="K267" s="6"/>
      <c r="L267" s="6"/>
      <c r="M267" s="6"/>
      <c r="N267" s="6"/>
      <c r="O267" s="6"/>
      <c r="P267" s="6"/>
      <c r="Q267" s="6"/>
      <c r="R267" s="6"/>
      <c r="S267" s="6"/>
      <c r="T267" s="6"/>
      <c r="U267" s="6"/>
      <c r="V267" s="6"/>
      <c r="W267" s="6"/>
      <c r="X267" s="6"/>
      <c r="Y267" s="6"/>
      <c r="Z267" s="6"/>
      <c r="AA267" s="6"/>
      <c r="AB267" s="6"/>
      <c r="AC267" s="7"/>
    </row>
    <row r="268" spans="1:29" ht="12.75" customHeight="1" x14ac:dyDescent="0.25">
      <c r="A268" s="5"/>
      <c r="B268" s="6"/>
      <c r="C268" s="6"/>
      <c r="D268" s="6"/>
      <c r="E268" s="6"/>
      <c r="F268" s="595"/>
      <c r="G268" s="602"/>
      <c r="H268" s="608"/>
      <c r="I268" s="638"/>
      <c r="J268" s="6"/>
      <c r="K268" s="6"/>
      <c r="L268" s="6"/>
      <c r="M268" s="6"/>
      <c r="N268" s="6"/>
      <c r="O268" s="6"/>
      <c r="P268" s="6"/>
      <c r="Q268" s="6"/>
      <c r="R268" s="6"/>
      <c r="S268" s="6"/>
      <c r="T268" s="6"/>
      <c r="U268" s="6"/>
      <c r="V268" s="6"/>
      <c r="W268" s="6"/>
      <c r="X268" s="6"/>
      <c r="Y268" s="6"/>
      <c r="Z268" s="6"/>
      <c r="AA268" s="6"/>
      <c r="AB268" s="6"/>
      <c r="AC268" s="7"/>
    </row>
    <row r="269" spans="1:29" ht="12.75" customHeight="1" x14ac:dyDescent="0.25">
      <c r="A269" s="5"/>
      <c r="B269" s="6"/>
      <c r="C269" s="6"/>
      <c r="D269" s="6"/>
      <c r="E269" s="6"/>
      <c r="F269" s="595"/>
      <c r="G269" s="602"/>
      <c r="H269" s="608"/>
      <c r="I269" s="638"/>
      <c r="J269" s="6"/>
      <c r="K269" s="6"/>
      <c r="L269" s="6"/>
      <c r="M269" s="6"/>
      <c r="N269" s="6"/>
      <c r="O269" s="6"/>
      <c r="P269" s="6"/>
      <c r="Q269" s="6"/>
      <c r="R269" s="6"/>
      <c r="S269" s="6"/>
      <c r="T269" s="6"/>
      <c r="U269" s="6"/>
      <c r="V269" s="6"/>
      <c r="W269" s="6"/>
      <c r="X269" s="6"/>
      <c r="Y269" s="6"/>
      <c r="Z269" s="6"/>
      <c r="AA269" s="6"/>
      <c r="AB269" s="6"/>
      <c r="AC269" s="7"/>
    </row>
    <row r="270" spans="1:29" ht="12.75" customHeight="1" x14ac:dyDescent="0.25">
      <c r="A270" s="5"/>
      <c r="B270" s="6"/>
      <c r="C270" s="6"/>
      <c r="D270" s="6"/>
      <c r="E270" s="6"/>
      <c r="F270" s="595"/>
      <c r="G270" s="602"/>
      <c r="H270" s="608"/>
      <c r="I270" s="638"/>
      <c r="J270" s="6"/>
      <c r="K270" s="6"/>
      <c r="L270" s="6"/>
      <c r="M270" s="6"/>
      <c r="N270" s="6"/>
      <c r="O270" s="6"/>
      <c r="P270" s="6"/>
      <c r="Q270" s="6"/>
      <c r="R270" s="6"/>
      <c r="S270" s="6"/>
      <c r="T270" s="6"/>
      <c r="U270" s="6"/>
      <c r="V270" s="6"/>
      <c r="W270" s="6"/>
      <c r="X270" s="6"/>
      <c r="Y270" s="6"/>
      <c r="Z270" s="6"/>
      <c r="AA270" s="6"/>
      <c r="AB270" s="6"/>
      <c r="AC270" s="7"/>
    </row>
    <row r="271" spans="1:29" ht="12.75" customHeight="1" x14ac:dyDescent="0.25">
      <c r="A271" s="5"/>
      <c r="B271" s="6"/>
      <c r="C271" s="6"/>
      <c r="D271" s="6"/>
      <c r="E271" s="6"/>
      <c r="F271" s="595"/>
      <c r="G271" s="602"/>
      <c r="H271" s="608"/>
      <c r="I271" s="638"/>
      <c r="J271" s="6"/>
      <c r="K271" s="6"/>
      <c r="L271" s="6"/>
      <c r="M271" s="6"/>
      <c r="N271" s="6"/>
      <c r="O271" s="6"/>
      <c r="P271" s="6"/>
      <c r="Q271" s="6"/>
      <c r="R271" s="6"/>
      <c r="S271" s="6"/>
      <c r="T271" s="6"/>
      <c r="U271" s="6"/>
      <c r="V271" s="6"/>
      <c r="W271" s="6"/>
      <c r="X271" s="6"/>
      <c r="Y271" s="6"/>
      <c r="Z271" s="6"/>
      <c r="AA271" s="6"/>
      <c r="AB271" s="6"/>
      <c r="AC271" s="7"/>
    </row>
    <row r="272" spans="1:29" ht="12.75" customHeight="1" x14ac:dyDescent="0.25">
      <c r="A272" s="5"/>
      <c r="B272" s="6"/>
      <c r="C272" s="6"/>
      <c r="D272" s="6"/>
      <c r="E272" s="6"/>
      <c r="F272" s="595"/>
      <c r="G272" s="602"/>
      <c r="H272" s="608"/>
      <c r="I272" s="638"/>
      <c r="J272" s="6"/>
      <c r="K272" s="6"/>
      <c r="L272" s="6"/>
      <c r="M272" s="6"/>
      <c r="N272" s="6"/>
      <c r="O272" s="6"/>
      <c r="P272" s="6"/>
      <c r="Q272" s="6"/>
      <c r="R272" s="6"/>
      <c r="S272" s="6"/>
      <c r="T272" s="6"/>
      <c r="U272" s="6"/>
      <c r="V272" s="6"/>
      <c r="W272" s="6"/>
      <c r="X272" s="6"/>
      <c r="Y272" s="6"/>
      <c r="Z272" s="6"/>
      <c r="AA272" s="6"/>
      <c r="AB272" s="6"/>
      <c r="AC272" s="7"/>
    </row>
    <row r="273" spans="1:29" ht="12.75" customHeight="1" x14ac:dyDescent="0.25">
      <c r="A273" s="5"/>
      <c r="B273" s="6"/>
      <c r="C273" s="6"/>
      <c r="D273" s="6"/>
      <c r="E273" s="6"/>
      <c r="F273" s="595"/>
      <c r="G273" s="602"/>
      <c r="H273" s="608"/>
      <c r="I273" s="638"/>
      <c r="J273" s="6"/>
      <c r="K273" s="6"/>
      <c r="L273" s="6"/>
      <c r="M273" s="6"/>
      <c r="N273" s="6"/>
      <c r="O273" s="6"/>
      <c r="P273" s="6"/>
      <c r="Q273" s="6"/>
      <c r="R273" s="6"/>
      <c r="S273" s="6"/>
      <c r="T273" s="6"/>
      <c r="U273" s="6"/>
      <c r="V273" s="6"/>
      <c r="W273" s="6"/>
      <c r="X273" s="6"/>
      <c r="Y273" s="6"/>
      <c r="Z273" s="6"/>
      <c r="AA273" s="6"/>
      <c r="AB273" s="6"/>
      <c r="AC273" s="7"/>
    </row>
    <row r="274" spans="1:29" ht="12.75" customHeight="1" x14ac:dyDescent="0.25">
      <c r="A274" s="5"/>
      <c r="B274" s="6"/>
      <c r="C274" s="6"/>
      <c r="D274" s="6"/>
      <c r="E274" s="6"/>
      <c r="F274" s="595"/>
      <c r="G274" s="602"/>
      <c r="H274" s="608"/>
      <c r="I274" s="638"/>
      <c r="J274" s="6"/>
      <c r="K274" s="6"/>
      <c r="L274" s="6"/>
      <c r="M274" s="6"/>
      <c r="N274" s="6"/>
      <c r="O274" s="6"/>
      <c r="P274" s="6"/>
      <c r="Q274" s="6"/>
      <c r="R274" s="6"/>
      <c r="S274" s="6"/>
      <c r="T274" s="6"/>
      <c r="U274" s="6"/>
      <c r="V274" s="6"/>
      <c r="W274" s="6"/>
      <c r="X274" s="6"/>
      <c r="Y274" s="6"/>
      <c r="Z274" s="6"/>
      <c r="AA274" s="6"/>
      <c r="AB274" s="6"/>
      <c r="AC274" s="7"/>
    </row>
    <row r="275" spans="1:29" ht="12.75" customHeight="1" x14ac:dyDescent="0.25">
      <c r="A275" s="5"/>
      <c r="B275" s="6"/>
      <c r="C275" s="6"/>
      <c r="D275" s="6"/>
      <c r="E275" s="6"/>
      <c r="F275" s="595"/>
      <c r="G275" s="602"/>
      <c r="H275" s="608"/>
      <c r="I275" s="638"/>
      <c r="J275" s="6"/>
      <c r="K275" s="6"/>
      <c r="L275" s="6"/>
      <c r="M275" s="6"/>
      <c r="N275" s="6"/>
      <c r="O275" s="6"/>
      <c r="P275" s="6"/>
      <c r="Q275" s="6"/>
      <c r="R275" s="6"/>
      <c r="S275" s="6"/>
      <c r="T275" s="6"/>
      <c r="U275" s="6"/>
      <c r="V275" s="6"/>
      <c r="W275" s="6"/>
      <c r="X275" s="6"/>
      <c r="Y275" s="6"/>
      <c r="Z275" s="6"/>
      <c r="AA275" s="6"/>
      <c r="AB275" s="6"/>
      <c r="AC275" s="7"/>
    </row>
    <row r="276" spans="1:29" ht="12.75" customHeight="1" x14ac:dyDescent="0.25">
      <c r="A276" s="5"/>
      <c r="B276" s="6"/>
      <c r="C276" s="6"/>
      <c r="D276" s="6"/>
      <c r="E276" s="6"/>
      <c r="F276" s="595"/>
      <c r="G276" s="602"/>
      <c r="H276" s="608"/>
      <c r="I276" s="638"/>
      <c r="J276" s="6"/>
      <c r="K276" s="6"/>
      <c r="L276" s="6"/>
      <c r="M276" s="6"/>
      <c r="N276" s="6"/>
      <c r="O276" s="6"/>
      <c r="P276" s="6"/>
      <c r="Q276" s="6"/>
      <c r="R276" s="6"/>
      <c r="S276" s="6"/>
      <c r="T276" s="6"/>
      <c r="U276" s="6"/>
      <c r="V276" s="6"/>
      <c r="W276" s="6"/>
      <c r="X276" s="6"/>
      <c r="Y276" s="6"/>
      <c r="Z276" s="6"/>
      <c r="AA276" s="6"/>
      <c r="AB276" s="6"/>
      <c r="AC276" s="7"/>
    </row>
    <row r="277" spans="1:29" ht="12.75" customHeight="1" x14ac:dyDescent="0.25">
      <c r="A277" s="5"/>
      <c r="B277" s="6"/>
      <c r="C277" s="6"/>
      <c r="D277" s="6"/>
      <c r="E277" s="6"/>
      <c r="F277" s="595"/>
      <c r="G277" s="602"/>
      <c r="H277" s="608"/>
      <c r="I277" s="638"/>
      <c r="J277" s="6"/>
      <c r="K277" s="6"/>
      <c r="L277" s="6"/>
      <c r="M277" s="6"/>
      <c r="N277" s="6"/>
      <c r="O277" s="6"/>
      <c r="P277" s="6"/>
      <c r="Q277" s="6"/>
      <c r="R277" s="6"/>
      <c r="S277" s="6"/>
      <c r="T277" s="6"/>
      <c r="U277" s="6"/>
      <c r="V277" s="6"/>
      <c r="W277" s="6"/>
      <c r="X277" s="6"/>
      <c r="Y277" s="6"/>
      <c r="Z277" s="6"/>
      <c r="AA277" s="6"/>
      <c r="AB277" s="6"/>
      <c r="AC277" s="7"/>
    </row>
    <row r="278" spans="1:29" ht="12.75" customHeight="1" x14ac:dyDescent="0.25">
      <c r="A278" s="5"/>
      <c r="B278" s="6"/>
      <c r="C278" s="6"/>
      <c r="D278" s="6"/>
      <c r="E278" s="6"/>
      <c r="F278" s="595"/>
      <c r="G278" s="602"/>
      <c r="H278" s="608"/>
      <c r="I278" s="638"/>
      <c r="J278" s="6"/>
      <c r="K278" s="6"/>
      <c r="L278" s="6"/>
      <c r="M278" s="6"/>
      <c r="N278" s="6"/>
      <c r="O278" s="6"/>
      <c r="P278" s="6"/>
      <c r="Q278" s="6"/>
      <c r="R278" s="6"/>
      <c r="S278" s="6"/>
      <c r="T278" s="6"/>
      <c r="U278" s="6"/>
      <c r="V278" s="6"/>
      <c r="W278" s="6"/>
      <c r="X278" s="6"/>
      <c r="Y278" s="6"/>
      <c r="Z278" s="6"/>
      <c r="AA278" s="6"/>
      <c r="AB278" s="6"/>
      <c r="AC278" s="7"/>
    </row>
    <row r="279" spans="1:29" ht="12.75" customHeight="1" x14ac:dyDescent="0.25">
      <c r="A279" s="5"/>
      <c r="B279" s="6"/>
      <c r="C279" s="6"/>
      <c r="D279" s="6"/>
      <c r="E279" s="6"/>
      <c r="F279" s="595"/>
      <c r="G279" s="602"/>
      <c r="H279" s="608"/>
      <c r="I279" s="638"/>
      <c r="J279" s="6"/>
      <c r="K279" s="6"/>
      <c r="L279" s="6"/>
      <c r="M279" s="6"/>
      <c r="N279" s="6"/>
      <c r="O279" s="6"/>
      <c r="P279" s="6"/>
      <c r="Q279" s="6"/>
      <c r="R279" s="6"/>
      <c r="S279" s="6"/>
      <c r="T279" s="6"/>
      <c r="U279" s="6"/>
      <c r="V279" s="6"/>
      <c r="W279" s="6"/>
      <c r="X279" s="6"/>
      <c r="Y279" s="6"/>
      <c r="Z279" s="6"/>
      <c r="AA279" s="6"/>
      <c r="AB279" s="6"/>
      <c r="AC279" s="7"/>
    </row>
    <row r="280" spans="1:29" ht="12.75" customHeight="1" x14ac:dyDescent="0.25">
      <c r="A280" s="5"/>
      <c r="B280" s="6"/>
      <c r="C280" s="6"/>
      <c r="D280" s="6"/>
      <c r="E280" s="6"/>
      <c r="F280" s="595"/>
      <c r="G280" s="602"/>
      <c r="H280" s="608"/>
      <c r="I280" s="638"/>
      <c r="J280" s="6"/>
      <c r="K280" s="6"/>
      <c r="L280" s="6"/>
      <c r="M280" s="6"/>
      <c r="N280" s="6"/>
      <c r="O280" s="6"/>
      <c r="P280" s="6"/>
      <c r="Q280" s="6"/>
      <c r="R280" s="6"/>
      <c r="S280" s="6"/>
      <c r="T280" s="6"/>
      <c r="U280" s="6"/>
      <c r="V280" s="6"/>
      <c r="W280" s="6"/>
      <c r="X280" s="6"/>
      <c r="Y280" s="6"/>
      <c r="Z280" s="6"/>
      <c r="AA280" s="6"/>
      <c r="AB280" s="6"/>
      <c r="AC280" s="7"/>
    </row>
    <row r="281" spans="1:29" ht="12.75" customHeight="1" x14ac:dyDescent="0.25">
      <c r="A281" s="5"/>
      <c r="B281" s="6"/>
      <c r="C281" s="6"/>
      <c r="D281" s="6"/>
      <c r="E281" s="6"/>
      <c r="F281" s="595"/>
      <c r="G281" s="602"/>
      <c r="H281" s="608"/>
      <c r="I281" s="638"/>
      <c r="J281" s="6"/>
      <c r="K281" s="6"/>
      <c r="L281" s="6"/>
      <c r="M281" s="6"/>
      <c r="N281" s="6"/>
      <c r="O281" s="6"/>
      <c r="P281" s="6"/>
      <c r="Q281" s="6"/>
      <c r="R281" s="6"/>
      <c r="S281" s="6"/>
      <c r="T281" s="6"/>
      <c r="U281" s="6"/>
      <c r="V281" s="6"/>
      <c r="W281" s="6"/>
      <c r="X281" s="6"/>
      <c r="Y281" s="6"/>
      <c r="Z281" s="6"/>
      <c r="AA281" s="6"/>
      <c r="AB281" s="6"/>
      <c r="AC281" s="7"/>
    </row>
    <row r="282" spans="1:29" ht="12.75" customHeight="1" x14ac:dyDescent="0.25">
      <c r="A282" s="5"/>
      <c r="B282" s="6"/>
      <c r="C282" s="6"/>
      <c r="D282" s="6"/>
      <c r="E282" s="6"/>
      <c r="F282" s="595"/>
      <c r="G282" s="602"/>
      <c r="H282" s="608"/>
      <c r="I282" s="638"/>
      <c r="J282" s="6"/>
      <c r="K282" s="6"/>
      <c r="L282" s="6"/>
      <c r="M282" s="6"/>
      <c r="N282" s="6"/>
      <c r="O282" s="6"/>
      <c r="P282" s="6"/>
      <c r="Q282" s="6"/>
      <c r="R282" s="6"/>
      <c r="S282" s="6"/>
      <c r="T282" s="6"/>
      <c r="U282" s="6"/>
      <c r="V282" s="6"/>
      <c r="W282" s="6"/>
      <c r="X282" s="6"/>
      <c r="Y282" s="6"/>
      <c r="Z282" s="6"/>
      <c r="AA282" s="6"/>
      <c r="AB282" s="6"/>
      <c r="AC282" s="7"/>
    </row>
    <row r="283" spans="1:29" ht="12.75" customHeight="1" x14ac:dyDescent="0.25">
      <c r="A283" s="5"/>
      <c r="B283" s="6"/>
      <c r="C283" s="6"/>
      <c r="D283" s="6"/>
      <c r="E283" s="6"/>
      <c r="F283" s="595"/>
      <c r="G283" s="602"/>
      <c r="H283" s="608"/>
      <c r="I283" s="638"/>
      <c r="J283" s="6"/>
      <c r="K283" s="6"/>
      <c r="L283" s="6"/>
      <c r="M283" s="6"/>
      <c r="N283" s="6"/>
      <c r="O283" s="6"/>
      <c r="P283" s="6"/>
      <c r="Q283" s="6"/>
      <c r="R283" s="6"/>
      <c r="S283" s="6"/>
      <c r="T283" s="6"/>
      <c r="U283" s="6"/>
      <c r="V283" s="6"/>
      <c r="W283" s="6"/>
      <c r="X283" s="6"/>
      <c r="Y283" s="6"/>
      <c r="Z283" s="6"/>
      <c r="AA283" s="6"/>
      <c r="AB283" s="6"/>
      <c r="AC283" s="7"/>
    </row>
    <row r="284" spans="1:29" ht="12.75" customHeight="1" x14ac:dyDescent="0.25">
      <c r="A284" s="5"/>
      <c r="B284" s="6"/>
      <c r="C284" s="6"/>
      <c r="D284" s="6"/>
      <c r="E284" s="6"/>
      <c r="F284" s="595"/>
      <c r="G284" s="602"/>
      <c r="H284" s="608"/>
      <c r="I284" s="638"/>
      <c r="J284" s="6"/>
      <c r="K284" s="6"/>
      <c r="L284" s="6"/>
      <c r="M284" s="6"/>
      <c r="N284" s="6"/>
      <c r="O284" s="6"/>
      <c r="P284" s="6"/>
      <c r="Q284" s="6"/>
      <c r="R284" s="6"/>
      <c r="S284" s="6"/>
      <c r="T284" s="6"/>
      <c r="U284" s="6"/>
      <c r="V284" s="6"/>
      <c r="W284" s="6"/>
      <c r="X284" s="6"/>
      <c r="Y284" s="6"/>
      <c r="Z284" s="6"/>
      <c r="AA284" s="6"/>
      <c r="AB284" s="6"/>
      <c r="AC284" s="7"/>
    </row>
    <row r="285" spans="1:29" ht="12.75" customHeight="1" x14ac:dyDescent="0.25">
      <c r="A285" s="5"/>
      <c r="B285" s="6"/>
      <c r="C285" s="6"/>
      <c r="D285" s="6"/>
      <c r="E285" s="6"/>
      <c r="F285" s="595"/>
      <c r="G285" s="602"/>
      <c r="H285" s="608"/>
      <c r="I285" s="638"/>
      <c r="J285" s="6"/>
      <c r="K285" s="6"/>
      <c r="L285" s="6"/>
      <c r="M285" s="6"/>
      <c r="N285" s="6"/>
      <c r="O285" s="6"/>
      <c r="P285" s="6"/>
      <c r="Q285" s="6"/>
      <c r="R285" s="6"/>
      <c r="S285" s="6"/>
      <c r="T285" s="6"/>
      <c r="U285" s="6"/>
      <c r="V285" s="6"/>
      <c r="W285" s="6"/>
      <c r="X285" s="6"/>
      <c r="Y285" s="6"/>
      <c r="Z285" s="6"/>
      <c r="AA285" s="6"/>
      <c r="AB285" s="6"/>
      <c r="AC285" s="7"/>
    </row>
    <row r="286" spans="1:29" ht="12.75" customHeight="1" x14ac:dyDescent="0.25">
      <c r="A286" s="5"/>
      <c r="B286" s="6"/>
      <c r="C286" s="6"/>
      <c r="D286" s="6"/>
      <c r="E286" s="6"/>
      <c r="F286" s="595"/>
      <c r="G286" s="602"/>
      <c r="H286" s="608"/>
      <c r="I286" s="638"/>
      <c r="J286" s="6"/>
      <c r="K286" s="6"/>
      <c r="L286" s="6"/>
      <c r="M286" s="6"/>
      <c r="N286" s="6"/>
      <c r="O286" s="6"/>
      <c r="P286" s="6"/>
      <c r="Q286" s="6"/>
      <c r="R286" s="6"/>
      <c r="S286" s="6"/>
      <c r="T286" s="6"/>
      <c r="U286" s="6"/>
      <c r="V286" s="6"/>
      <c r="W286" s="6"/>
      <c r="X286" s="6"/>
      <c r="Y286" s="6"/>
      <c r="Z286" s="6"/>
      <c r="AA286" s="6"/>
      <c r="AB286" s="6"/>
      <c r="AC286" s="7"/>
    </row>
    <row r="287" spans="1:29" ht="12.75" customHeight="1" x14ac:dyDescent="0.25">
      <c r="A287" s="5"/>
      <c r="B287" s="6"/>
      <c r="C287" s="6"/>
      <c r="D287" s="6"/>
      <c r="E287" s="6"/>
      <c r="F287" s="595"/>
      <c r="G287" s="602"/>
      <c r="H287" s="608"/>
      <c r="I287" s="638"/>
      <c r="J287" s="6"/>
      <c r="K287" s="6"/>
      <c r="L287" s="6"/>
      <c r="M287" s="6"/>
      <c r="N287" s="6"/>
      <c r="O287" s="6"/>
      <c r="P287" s="6"/>
      <c r="Q287" s="6"/>
      <c r="R287" s="6"/>
      <c r="S287" s="6"/>
      <c r="T287" s="6"/>
      <c r="U287" s="6"/>
      <c r="V287" s="6"/>
      <c r="W287" s="6"/>
      <c r="X287" s="6"/>
      <c r="Y287" s="6"/>
      <c r="Z287" s="6"/>
      <c r="AA287" s="6"/>
      <c r="AB287" s="6"/>
      <c r="AC287" s="7"/>
    </row>
    <row r="288" spans="1:29" ht="12.75" customHeight="1" x14ac:dyDescent="0.25">
      <c r="A288" s="5"/>
      <c r="B288" s="6"/>
      <c r="C288" s="6"/>
      <c r="D288" s="6"/>
      <c r="E288" s="6"/>
      <c r="F288" s="595"/>
      <c r="G288" s="602"/>
      <c r="H288" s="608"/>
      <c r="I288" s="638"/>
      <c r="J288" s="6"/>
      <c r="K288" s="6"/>
      <c r="L288" s="6"/>
      <c r="M288" s="6"/>
      <c r="N288" s="6"/>
      <c r="O288" s="6"/>
      <c r="P288" s="6"/>
      <c r="Q288" s="6"/>
      <c r="R288" s="6"/>
      <c r="S288" s="6"/>
      <c r="T288" s="6"/>
      <c r="U288" s="6"/>
      <c r="V288" s="6"/>
      <c r="W288" s="6"/>
      <c r="X288" s="6"/>
      <c r="Y288" s="6"/>
      <c r="Z288" s="6"/>
      <c r="AA288" s="6"/>
      <c r="AB288" s="6"/>
      <c r="AC288" s="7"/>
    </row>
    <row r="289" spans="1:29" ht="12.75" customHeight="1" x14ac:dyDescent="0.25">
      <c r="A289" s="5"/>
      <c r="B289" s="6"/>
      <c r="C289" s="6"/>
      <c r="D289" s="6"/>
      <c r="E289" s="6"/>
      <c r="F289" s="595"/>
      <c r="G289" s="602"/>
      <c r="H289" s="608"/>
      <c r="I289" s="638"/>
      <c r="J289" s="6"/>
      <c r="K289" s="6"/>
      <c r="L289" s="6"/>
      <c r="M289" s="6"/>
      <c r="N289" s="6"/>
      <c r="O289" s="6"/>
      <c r="P289" s="6"/>
      <c r="Q289" s="6"/>
      <c r="R289" s="6"/>
      <c r="S289" s="6"/>
      <c r="T289" s="6"/>
      <c r="U289" s="6"/>
      <c r="V289" s="6"/>
      <c r="W289" s="6"/>
      <c r="X289" s="6"/>
      <c r="Y289" s="6"/>
      <c r="Z289" s="6"/>
      <c r="AA289" s="6"/>
      <c r="AB289" s="6"/>
      <c r="AC289" s="7"/>
    </row>
    <row r="290" spans="1:29" ht="12.75" customHeight="1" x14ac:dyDescent="0.25">
      <c r="A290" s="5"/>
      <c r="B290" s="6"/>
      <c r="C290" s="6"/>
      <c r="D290" s="6"/>
      <c r="E290" s="6"/>
      <c r="F290" s="595"/>
      <c r="G290" s="602"/>
      <c r="H290" s="608"/>
      <c r="I290" s="638"/>
      <c r="J290" s="6"/>
      <c r="K290" s="6"/>
      <c r="L290" s="6"/>
      <c r="M290" s="6"/>
      <c r="N290" s="6"/>
      <c r="O290" s="6"/>
      <c r="P290" s="6"/>
      <c r="Q290" s="6"/>
      <c r="R290" s="6"/>
      <c r="S290" s="6"/>
      <c r="T290" s="6"/>
      <c r="U290" s="6"/>
      <c r="V290" s="6"/>
      <c r="W290" s="6"/>
      <c r="X290" s="6"/>
      <c r="Y290" s="6"/>
      <c r="Z290" s="6"/>
      <c r="AA290" s="6"/>
      <c r="AB290" s="6"/>
      <c r="AC290" s="7"/>
    </row>
    <row r="291" spans="1:29" ht="12.75" customHeight="1" x14ac:dyDescent="0.25">
      <c r="A291" s="5"/>
      <c r="B291" s="6"/>
      <c r="C291" s="6"/>
      <c r="D291" s="6"/>
      <c r="E291" s="6"/>
      <c r="F291" s="595"/>
      <c r="G291" s="602"/>
      <c r="H291" s="608"/>
      <c r="I291" s="638"/>
      <c r="J291" s="6"/>
      <c r="K291" s="6"/>
      <c r="L291" s="6"/>
      <c r="M291" s="6"/>
      <c r="N291" s="6"/>
      <c r="O291" s="6"/>
      <c r="P291" s="6"/>
      <c r="Q291" s="6"/>
      <c r="R291" s="6"/>
      <c r="S291" s="6"/>
      <c r="T291" s="6"/>
      <c r="U291" s="6"/>
      <c r="V291" s="6"/>
      <c r="W291" s="6"/>
      <c r="X291" s="6"/>
      <c r="Y291" s="6"/>
      <c r="Z291" s="6"/>
      <c r="AA291" s="6"/>
      <c r="AB291" s="6"/>
      <c r="AC291" s="7"/>
    </row>
    <row r="292" spans="1:29" ht="12.75" customHeight="1" x14ac:dyDescent="0.25">
      <c r="A292" s="5"/>
      <c r="B292" s="6"/>
      <c r="C292" s="6"/>
      <c r="D292" s="6"/>
      <c r="E292" s="6"/>
      <c r="F292" s="595"/>
      <c r="G292" s="602"/>
      <c r="H292" s="608"/>
      <c r="I292" s="638"/>
      <c r="J292" s="6"/>
      <c r="K292" s="6"/>
      <c r="L292" s="6"/>
      <c r="M292" s="6"/>
      <c r="N292" s="6"/>
      <c r="O292" s="6"/>
      <c r="P292" s="6"/>
      <c r="Q292" s="6"/>
      <c r="R292" s="6"/>
      <c r="S292" s="6"/>
      <c r="T292" s="6"/>
      <c r="U292" s="6"/>
      <c r="V292" s="6"/>
      <c r="W292" s="6"/>
      <c r="X292" s="6"/>
      <c r="Y292" s="6"/>
      <c r="Z292" s="6"/>
      <c r="AA292" s="6"/>
      <c r="AB292" s="6"/>
      <c r="AC292" s="7"/>
    </row>
    <row r="293" spans="1:29" ht="12.75" customHeight="1" x14ac:dyDescent="0.25">
      <c r="A293" s="5"/>
      <c r="B293" s="6"/>
      <c r="C293" s="6"/>
      <c r="D293" s="6"/>
      <c r="E293" s="6"/>
      <c r="F293" s="595"/>
      <c r="G293" s="602"/>
      <c r="H293" s="608"/>
      <c r="I293" s="638"/>
      <c r="J293" s="6"/>
      <c r="K293" s="6"/>
      <c r="L293" s="6"/>
      <c r="M293" s="6"/>
      <c r="N293" s="6"/>
      <c r="O293" s="6"/>
      <c r="P293" s="6"/>
      <c r="Q293" s="6"/>
      <c r="R293" s="6"/>
      <c r="S293" s="6"/>
      <c r="T293" s="6"/>
      <c r="U293" s="6"/>
      <c r="V293" s="6"/>
      <c r="W293" s="6"/>
      <c r="X293" s="6"/>
      <c r="Y293" s="6"/>
      <c r="Z293" s="6"/>
      <c r="AA293" s="6"/>
      <c r="AB293" s="6"/>
      <c r="AC293" s="7"/>
    </row>
    <row r="294" spans="1:29" ht="12.75" customHeight="1" x14ac:dyDescent="0.25">
      <c r="A294" s="5"/>
      <c r="B294" s="6"/>
      <c r="C294" s="6"/>
      <c r="D294" s="6"/>
      <c r="E294" s="6"/>
      <c r="F294" s="595"/>
      <c r="G294" s="602"/>
      <c r="H294" s="608"/>
      <c r="I294" s="638"/>
      <c r="J294" s="6"/>
      <c r="K294" s="6"/>
      <c r="L294" s="6"/>
      <c r="M294" s="6"/>
      <c r="N294" s="6"/>
      <c r="O294" s="6"/>
      <c r="P294" s="6"/>
      <c r="Q294" s="6"/>
      <c r="R294" s="6"/>
      <c r="S294" s="6"/>
      <c r="T294" s="6"/>
      <c r="U294" s="6"/>
      <c r="V294" s="6"/>
      <c r="W294" s="6"/>
      <c r="X294" s="6"/>
      <c r="Y294" s="6"/>
      <c r="Z294" s="6"/>
      <c r="AA294" s="6"/>
      <c r="AB294" s="6"/>
      <c r="AC294" s="7"/>
    </row>
    <row r="295" spans="1:29" ht="12.75" customHeight="1" x14ac:dyDescent="0.25">
      <c r="A295" s="5"/>
      <c r="B295" s="6"/>
      <c r="C295" s="6"/>
      <c r="D295" s="6"/>
      <c r="E295" s="6"/>
      <c r="F295" s="595"/>
      <c r="G295" s="602"/>
      <c r="H295" s="608"/>
      <c r="I295" s="638"/>
      <c r="J295" s="6"/>
      <c r="K295" s="6"/>
      <c r="L295" s="6"/>
      <c r="M295" s="6"/>
      <c r="N295" s="6"/>
      <c r="O295" s="6"/>
      <c r="P295" s="6"/>
      <c r="Q295" s="6"/>
      <c r="R295" s="6"/>
      <c r="S295" s="6"/>
      <c r="T295" s="6"/>
      <c r="U295" s="6"/>
      <c r="V295" s="6"/>
      <c r="W295" s="6"/>
      <c r="X295" s="6"/>
      <c r="Y295" s="6"/>
      <c r="Z295" s="6"/>
      <c r="AA295" s="6"/>
      <c r="AB295" s="6"/>
      <c r="AC295" s="7"/>
    </row>
    <row r="296" spans="1:29" ht="12.75" customHeight="1" x14ac:dyDescent="0.25">
      <c r="A296" s="5"/>
      <c r="B296" s="6"/>
      <c r="C296" s="6"/>
      <c r="D296" s="6"/>
      <c r="E296" s="6"/>
      <c r="F296" s="595"/>
      <c r="G296" s="602"/>
      <c r="H296" s="608"/>
      <c r="I296" s="638"/>
      <c r="J296" s="6"/>
      <c r="K296" s="6"/>
      <c r="L296" s="6"/>
      <c r="M296" s="6"/>
      <c r="N296" s="6"/>
      <c r="O296" s="6"/>
      <c r="P296" s="6"/>
      <c r="Q296" s="6"/>
      <c r="R296" s="6"/>
      <c r="S296" s="6"/>
      <c r="T296" s="6"/>
      <c r="U296" s="6"/>
      <c r="V296" s="6"/>
      <c r="W296" s="6"/>
      <c r="X296" s="6"/>
      <c r="Y296" s="6"/>
      <c r="Z296" s="6"/>
      <c r="AA296" s="6"/>
      <c r="AB296" s="6"/>
      <c r="AC296" s="7"/>
    </row>
    <row r="297" spans="1:29" ht="12.75" customHeight="1" x14ac:dyDescent="0.25">
      <c r="A297" s="5"/>
      <c r="B297" s="6"/>
      <c r="C297" s="6"/>
      <c r="D297" s="6"/>
      <c r="E297" s="6"/>
      <c r="F297" s="595"/>
      <c r="G297" s="602"/>
      <c r="H297" s="608"/>
      <c r="I297" s="638"/>
      <c r="J297" s="6"/>
      <c r="K297" s="6"/>
      <c r="L297" s="6"/>
      <c r="M297" s="6"/>
      <c r="N297" s="6"/>
      <c r="O297" s="6"/>
      <c r="P297" s="6"/>
      <c r="Q297" s="6"/>
      <c r="R297" s="6"/>
      <c r="S297" s="6"/>
      <c r="T297" s="6"/>
      <c r="U297" s="6"/>
      <c r="V297" s="6"/>
      <c r="W297" s="6"/>
      <c r="X297" s="6"/>
      <c r="Y297" s="6"/>
      <c r="Z297" s="6"/>
      <c r="AA297" s="6"/>
      <c r="AB297" s="6"/>
      <c r="AC297" s="7"/>
    </row>
    <row r="298" spans="1:29" ht="12.75" customHeight="1" x14ac:dyDescent="0.25">
      <c r="A298" s="5"/>
      <c r="B298" s="6"/>
      <c r="C298" s="6"/>
      <c r="D298" s="6"/>
      <c r="E298" s="6"/>
      <c r="F298" s="595"/>
      <c r="G298" s="602"/>
      <c r="H298" s="608"/>
      <c r="I298" s="638"/>
      <c r="J298" s="6"/>
      <c r="K298" s="6"/>
      <c r="L298" s="6"/>
      <c r="M298" s="6"/>
      <c r="N298" s="6"/>
      <c r="O298" s="6"/>
      <c r="P298" s="6"/>
      <c r="Q298" s="6"/>
      <c r="R298" s="6"/>
      <c r="S298" s="6"/>
      <c r="T298" s="6"/>
      <c r="U298" s="6"/>
      <c r="V298" s="6"/>
      <c r="W298" s="6"/>
      <c r="X298" s="6"/>
      <c r="Y298" s="6"/>
      <c r="Z298" s="6"/>
      <c r="AA298" s="6"/>
      <c r="AB298" s="6"/>
      <c r="AC298" s="7"/>
    </row>
    <row r="299" spans="1:29" ht="12.75" customHeight="1" x14ac:dyDescent="0.25">
      <c r="A299" s="5"/>
      <c r="B299" s="6"/>
      <c r="C299" s="6"/>
      <c r="D299" s="6"/>
      <c r="E299" s="6"/>
      <c r="F299" s="595"/>
      <c r="G299" s="602"/>
      <c r="H299" s="608"/>
      <c r="I299" s="638"/>
      <c r="J299" s="6"/>
      <c r="K299" s="6"/>
      <c r="L299" s="6"/>
      <c r="M299" s="6"/>
      <c r="N299" s="6"/>
      <c r="O299" s="6"/>
      <c r="P299" s="6"/>
      <c r="Q299" s="6"/>
      <c r="R299" s="6"/>
      <c r="S299" s="6"/>
      <c r="T299" s="6"/>
      <c r="U299" s="6"/>
      <c r="V299" s="6"/>
      <c r="W299" s="6"/>
      <c r="X299" s="6"/>
      <c r="Y299" s="6"/>
      <c r="Z299" s="6"/>
      <c r="AA299" s="6"/>
      <c r="AB299" s="6"/>
      <c r="AC299" s="7"/>
    </row>
    <row r="300" spans="1:29" ht="12.75" customHeight="1" x14ac:dyDescent="0.25">
      <c r="A300" s="5"/>
      <c r="B300" s="6"/>
      <c r="C300" s="6"/>
      <c r="D300" s="6"/>
      <c r="E300" s="6"/>
      <c r="F300" s="595"/>
      <c r="G300" s="602"/>
      <c r="H300" s="608"/>
      <c r="I300" s="638"/>
      <c r="J300" s="6"/>
      <c r="K300" s="6"/>
      <c r="L300" s="6"/>
      <c r="M300" s="6"/>
      <c r="N300" s="6"/>
      <c r="O300" s="6"/>
      <c r="P300" s="6"/>
      <c r="Q300" s="6"/>
      <c r="R300" s="6"/>
      <c r="S300" s="6"/>
      <c r="T300" s="6"/>
      <c r="U300" s="6"/>
      <c r="V300" s="6"/>
      <c r="W300" s="6"/>
      <c r="X300" s="6"/>
      <c r="Y300" s="6"/>
      <c r="Z300" s="6"/>
      <c r="AA300" s="6"/>
      <c r="AB300" s="6"/>
      <c r="AC300" s="7"/>
    </row>
    <row r="301" spans="1:29" ht="12.75" customHeight="1" x14ac:dyDescent="0.25">
      <c r="A301" s="5"/>
      <c r="B301" s="6"/>
      <c r="C301" s="6"/>
      <c r="D301" s="6"/>
      <c r="E301" s="6"/>
      <c r="F301" s="595"/>
      <c r="G301" s="602"/>
      <c r="H301" s="608"/>
      <c r="I301" s="638"/>
      <c r="J301" s="6"/>
      <c r="K301" s="6"/>
      <c r="L301" s="6"/>
      <c r="M301" s="6"/>
      <c r="N301" s="6"/>
      <c r="O301" s="6"/>
      <c r="P301" s="6"/>
      <c r="Q301" s="6"/>
      <c r="R301" s="6"/>
      <c r="S301" s="6"/>
      <c r="T301" s="6"/>
      <c r="U301" s="6"/>
      <c r="V301" s="6"/>
      <c r="W301" s="6"/>
      <c r="X301" s="6"/>
      <c r="Y301" s="6"/>
      <c r="Z301" s="6"/>
      <c r="AA301" s="6"/>
      <c r="AB301" s="6"/>
      <c r="AC301" s="7"/>
    </row>
    <row r="302" spans="1:29" ht="12.75" customHeight="1" x14ac:dyDescent="0.25">
      <c r="A302" s="5"/>
      <c r="B302" s="6"/>
      <c r="C302" s="6"/>
      <c r="D302" s="6"/>
      <c r="E302" s="6"/>
      <c r="F302" s="595"/>
      <c r="G302" s="602"/>
      <c r="H302" s="608"/>
      <c r="I302" s="638"/>
      <c r="J302" s="6"/>
      <c r="K302" s="6"/>
      <c r="L302" s="6"/>
      <c r="M302" s="6"/>
      <c r="N302" s="6"/>
      <c r="O302" s="6"/>
      <c r="P302" s="6"/>
      <c r="Q302" s="6"/>
      <c r="R302" s="6"/>
      <c r="S302" s="6"/>
      <c r="T302" s="6"/>
      <c r="U302" s="6"/>
      <c r="V302" s="6"/>
      <c r="W302" s="6"/>
      <c r="X302" s="6"/>
      <c r="Y302" s="6"/>
      <c r="Z302" s="6"/>
      <c r="AA302" s="6"/>
      <c r="AB302" s="6"/>
      <c r="AC302" s="7"/>
    </row>
    <row r="303" spans="1:29" ht="12.75" customHeight="1" x14ac:dyDescent="0.25">
      <c r="A303" s="5"/>
      <c r="B303" s="6"/>
      <c r="C303" s="6"/>
      <c r="D303" s="6"/>
      <c r="E303" s="6"/>
      <c r="F303" s="595"/>
      <c r="G303" s="602"/>
      <c r="H303" s="608"/>
      <c r="I303" s="638"/>
      <c r="J303" s="6"/>
      <c r="K303" s="6"/>
      <c r="L303" s="6"/>
      <c r="M303" s="6"/>
      <c r="N303" s="6"/>
      <c r="O303" s="6"/>
      <c r="P303" s="6"/>
      <c r="Q303" s="6"/>
      <c r="R303" s="6"/>
      <c r="S303" s="6"/>
      <c r="T303" s="6"/>
      <c r="U303" s="6"/>
      <c r="V303" s="6"/>
      <c r="W303" s="6"/>
      <c r="X303" s="6"/>
      <c r="Y303" s="6"/>
      <c r="Z303" s="6"/>
      <c r="AA303" s="6"/>
      <c r="AB303" s="6"/>
      <c r="AC303" s="7"/>
    </row>
    <row r="304" spans="1:29" ht="12.75" customHeight="1" x14ac:dyDescent="0.25">
      <c r="A304" s="5"/>
      <c r="B304" s="6"/>
      <c r="C304" s="6"/>
      <c r="D304" s="6"/>
      <c r="E304" s="6"/>
      <c r="F304" s="595"/>
      <c r="G304" s="602"/>
      <c r="H304" s="608"/>
      <c r="I304" s="638"/>
      <c r="J304" s="6"/>
      <c r="K304" s="6"/>
      <c r="L304" s="6"/>
      <c r="M304" s="6"/>
      <c r="N304" s="6"/>
      <c r="O304" s="6"/>
      <c r="P304" s="6"/>
      <c r="Q304" s="6"/>
      <c r="R304" s="6"/>
      <c r="S304" s="6"/>
      <c r="T304" s="6"/>
      <c r="U304" s="6"/>
      <c r="V304" s="6"/>
      <c r="W304" s="6"/>
      <c r="X304" s="6"/>
      <c r="Y304" s="6"/>
      <c r="Z304" s="6"/>
      <c r="AA304" s="6"/>
      <c r="AB304" s="6"/>
      <c r="AC304" s="7"/>
    </row>
    <row r="305" spans="1:29" ht="12.75" customHeight="1" x14ac:dyDescent="0.25">
      <c r="A305" s="5"/>
      <c r="B305" s="6"/>
      <c r="C305" s="6"/>
      <c r="D305" s="6"/>
      <c r="E305" s="6"/>
      <c r="F305" s="595"/>
      <c r="G305" s="602"/>
      <c r="H305" s="608"/>
      <c r="I305" s="638"/>
      <c r="J305" s="6"/>
      <c r="K305" s="6"/>
      <c r="L305" s="6"/>
      <c r="M305" s="6"/>
      <c r="N305" s="6"/>
      <c r="O305" s="6"/>
      <c r="P305" s="6"/>
      <c r="Q305" s="6"/>
      <c r="R305" s="6"/>
      <c r="S305" s="6"/>
      <c r="T305" s="6"/>
      <c r="U305" s="6"/>
      <c r="V305" s="6"/>
      <c r="W305" s="6"/>
      <c r="X305" s="6"/>
      <c r="Y305" s="6"/>
      <c r="Z305" s="6"/>
      <c r="AA305" s="6"/>
      <c r="AB305" s="6"/>
      <c r="AC305" s="7"/>
    </row>
    <row r="306" spans="1:29" ht="12.75" customHeight="1" x14ac:dyDescent="0.25">
      <c r="A306" s="5"/>
      <c r="B306" s="6"/>
      <c r="C306" s="6"/>
      <c r="D306" s="6"/>
      <c r="E306" s="6"/>
      <c r="F306" s="595"/>
      <c r="G306" s="602"/>
      <c r="H306" s="608"/>
      <c r="I306" s="638"/>
      <c r="J306" s="6"/>
      <c r="K306" s="6"/>
      <c r="L306" s="6"/>
      <c r="M306" s="6"/>
      <c r="N306" s="6"/>
      <c r="O306" s="6"/>
      <c r="P306" s="6"/>
      <c r="Q306" s="6"/>
      <c r="R306" s="6"/>
      <c r="S306" s="6"/>
      <c r="T306" s="6"/>
      <c r="U306" s="6"/>
      <c r="V306" s="6"/>
      <c r="W306" s="6"/>
      <c r="X306" s="6"/>
      <c r="Y306" s="6"/>
      <c r="Z306" s="6"/>
      <c r="AA306" s="6"/>
      <c r="AB306" s="6"/>
      <c r="AC306" s="7"/>
    </row>
    <row r="307" spans="1:29" ht="12.75" customHeight="1" x14ac:dyDescent="0.25">
      <c r="A307" s="5"/>
      <c r="B307" s="6"/>
      <c r="C307" s="6"/>
      <c r="D307" s="6"/>
      <c r="E307" s="6"/>
      <c r="F307" s="595"/>
      <c r="G307" s="602"/>
      <c r="H307" s="608"/>
      <c r="I307" s="638"/>
      <c r="J307" s="6"/>
      <c r="K307" s="6"/>
      <c r="L307" s="6"/>
      <c r="M307" s="6"/>
      <c r="N307" s="6"/>
      <c r="O307" s="6"/>
      <c r="P307" s="6"/>
      <c r="Q307" s="6"/>
      <c r="R307" s="6"/>
      <c r="S307" s="6"/>
      <c r="T307" s="6"/>
      <c r="U307" s="6"/>
      <c r="V307" s="6"/>
      <c r="W307" s="6"/>
      <c r="X307" s="6"/>
      <c r="Y307" s="6"/>
      <c r="Z307" s="6"/>
      <c r="AA307" s="6"/>
      <c r="AB307" s="6"/>
      <c r="AC307" s="7"/>
    </row>
    <row r="308" spans="1:29" ht="12.75" customHeight="1" x14ac:dyDescent="0.25">
      <c r="A308" s="5"/>
      <c r="B308" s="6"/>
      <c r="C308" s="6"/>
      <c r="D308" s="6"/>
      <c r="E308" s="6"/>
      <c r="F308" s="595"/>
      <c r="G308" s="602"/>
      <c r="H308" s="608"/>
      <c r="I308" s="638"/>
      <c r="J308" s="6"/>
      <c r="K308" s="6"/>
      <c r="L308" s="6"/>
      <c r="M308" s="6"/>
      <c r="N308" s="6"/>
      <c r="O308" s="6"/>
      <c r="P308" s="6"/>
      <c r="Q308" s="6"/>
      <c r="R308" s="6"/>
      <c r="S308" s="6"/>
      <c r="T308" s="6"/>
      <c r="U308" s="6"/>
      <c r="V308" s="6"/>
      <c r="W308" s="6"/>
      <c r="X308" s="6"/>
      <c r="Y308" s="6"/>
      <c r="Z308" s="6"/>
      <c r="AA308" s="6"/>
      <c r="AB308" s="6"/>
      <c r="AC308" s="7"/>
    </row>
    <row r="309" spans="1:29" ht="12.75" customHeight="1" x14ac:dyDescent="0.25">
      <c r="A309" s="5"/>
      <c r="B309" s="6"/>
      <c r="C309" s="6"/>
      <c r="D309" s="6"/>
      <c r="E309" s="6"/>
      <c r="F309" s="595"/>
      <c r="G309" s="602"/>
      <c r="H309" s="608"/>
      <c r="I309" s="638"/>
      <c r="J309" s="6"/>
      <c r="K309" s="6"/>
      <c r="L309" s="6"/>
      <c r="M309" s="6"/>
      <c r="N309" s="6"/>
      <c r="O309" s="6"/>
      <c r="P309" s="6"/>
      <c r="Q309" s="6"/>
      <c r="R309" s="6"/>
      <c r="S309" s="6"/>
      <c r="T309" s="6"/>
      <c r="U309" s="6"/>
      <c r="V309" s="6"/>
      <c r="W309" s="6"/>
      <c r="X309" s="6"/>
      <c r="Y309" s="6"/>
      <c r="Z309" s="6"/>
      <c r="AA309" s="6"/>
      <c r="AB309" s="6"/>
      <c r="AC309" s="7"/>
    </row>
    <row r="310" spans="1:29" ht="12.75" customHeight="1" x14ac:dyDescent="0.25">
      <c r="A310" s="5"/>
      <c r="B310" s="6"/>
      <c r="C310" s="6"/>
      <c r="D310" s="6"/>
      <c r="E310" s="6"/>
      <c r="F310" s="595"/>
      <c r="G310" s="602"/>
      <c r="H310" s="608"/>
      <c r="I310" s="638"/>
      <c r="J310" s="6"/>
      <c r="K310" s="6"/>
      <c r="L310" s="6"/>
      <c r="M310" s="6"/>
      <c r="N310" s="6"/>
      <c r="O310" s="6"/>
      <c r="P310" s="6"/>
      <c r="Q310" s="6"/>
      <c r="R310" s="6"/>
      <c r="S310" s="6"/>
      <c r="T310" s="6"/>
      <c r="U310" s="6"/>
      <c r="V310" s="6"/>
      <c r="W310" s="6"/>
      <c r="X310" s="6"/>
      <c r="Y310" s="6"/>
      <c r="Z310" s="6"/>
      <c r="AA310" s="6"/>
      <c r="AB310" s="6"/>
      <c r="AC310" s="7"/>
    </row>
    <row r="311" spans="1:29" ht="12.75" customHeight="1" x14ac:dyDescent="0.25">
      <c r="A311" s="5"/>
      <c r="B311" s="6"/>
      <c r="C311" s="6"/>
      <c r="D311" s="6"/>
      <c r="E311" s="6"/>
      <c r="F311" s="595"/>
      <c r="G311" s="602"/>
      <c r="H311" s="608"/>
      <c r="I311" s="638"/>
      <c r="J311" s="6"/>
      <c r="K311" s="6"/>
      <c r="L311" s="6"/>
      <c r="M311" s="6"/>
      <c r="N311" s="6"/>
      <c r="O311" s="6"/>
      <c r="P311" s="6"/>
      <c r="Q311" s="6"/>
      <c r="R311" s="6"/>
      <c r="S311" s="6"/>
      <c r="T311" s="6"/>
      <c r="U311" s="6"/>
      <c r="V311" s="6"/>
      <c r="W311" s="6"/>
      <c r="X311" s="6"/>
      <c r="Y311" s="6"/>
      <c r="Z311" s="6"/>
      <c r="AA311" s="6"/>
      <c r="AB311" s="6"/>
      <c r="AC311" s="7"/>
    </row>
    <row r="312" spans="1:29" ht="12.75" customHeight="1" x14ac:dyDescent="0.25">
      <c r="A312" s="5"/>
      <c r="B312" s="6"/>
      <c r="C312" s="6"/>
      <c r="D312" s="6"/>
      <c r="E312" s="6"/>
      <c r="F312" s="595"/>
      <c r="G312" s="602"/>
      <c r="H312" s="608"/>
      <c r="I312" s="638"/>
      <c r="J312" s="6"/>
      <c r="K312" s="6"/>
      <c r="L312" s="6"/>
      <c r="M312" s="6"/>
      <c r="N312" s="6"/>
      <c r="O312" s="6"/>
      <c r="P312" s="6"/>
      <c r="Q312" s="6"/>
      <c r="R312" s="6"/>
      <c r="S312" s="6"/>
      <c r="T312" s="6"/>
      <c r="U312" s="6"/>
      <c r="V312" s="6"/>
      <c r="W312" s="6"/>
      <c r="X312" s="6"/>
      <c r="Y312" s="6"/>
      <c r="Z312" s="6"/>
      <c r="AA312" s="6"/>
      <c r="AB312" s="6"/>
      <c r="AC312" s="7"/>
    </row>
    <row r="313" spans="1:29" ht="12.75" customHeight="1" x14ac:dyDescent="0.25">
      <c r="A313" s="5"/>
      <c r="B313" s="6"/>
      <c r="C313" s="6"/>
      <c r="D313" s="6"/>
      <c r="E313" s="6"/>
      <c r="F313" s="595"/>
      <c r="G313" s="602"/>
      <c r="H313" s="608"/>
      <c r="I313" s="638"/>
      <c r="J313" s="6"/>
      <c r="K313" s="6"/>
      <c r="L313" s="6"/>
      <c r="M313" s="6"/>
      <c r="N313" s="6"/>
      <c r="O313" s="6"/>
      <c r="P313" s="6"/>
      <c r="Q313" s="6"/>
      <c r="R313" s="6"/>
      <c r="S313" s="6"/>
      <c r="T313" s="6"/>
      <c r="U313" s="6"/>
      <c r="V313" s="6"/>
      <c r="W313" s="6"/>
      <c r="X313" s="6"/>
      <c r="Y313" s="6"/>
      <c r="Z313" s="6"/>
      <c r="AA313" s="6"/>
      <c r="AB313" s="6"/>
      <c r="AC313" s="7"/>
    </row>
    <row r="314" spans="1:29" ht="12.75" customHeight="1" x14ac:dyDescent="0.25">
      <c r="A314" s="5"/>
      <c r="B314" s="6"/>
      <c r="C314" s="6"/>
      <c r="D314" s="6"/>
      <c r="E314" s="6"/>
      <c r="F314" s="595"/>
      <c r="G314" s="602"/>
      <c r="H314" s="608"/>
      <c r="I314" s="638"/>
      <c r="J314" s="6"/>
      <c r="K314" s="6"/>
      <c r="L314" s="6"/>
      <c r="M314" s="6"/>
      <c r="N314" s="6"/>
      <c r="O314" s="6"/>
      <c r="P314" s="6"/>
      <c r="Q314" s="6"/>
      <c r="R314" s="6"/>
      <c r="S314" s="6"/>
      <c r="T314" s="6"/>
      <c r="U314" s="6"/>
      <c r="V314" s="6"/>
      <c r="W314" s="6"/>
      <c r="X314" s="6"/>
      <c r="Y314" s="6"/>
      <c r="Z314" s="6"/>
      <c r="AA314" s="6"/>
      <c r="AB314" s="6"/>
      <c r="AC314" s="7"/>
    </row>
    <row r="315" spans="1:29" ht="12.75" customHeight="1" x14ac:dyDescent="0.25">
      <c r="A315" s="5"/>
      <c r="B315" s="6"/>
      <c r="C315" s="6"/>
      <c r="D315" s="6"/>
      <c r="E315" s="6"/>
      <c r="F315" s="595"/>
      <c r="G315" s="602"/>
      <c r="H315" s="608"/>
      <c r="I315" s="638"/>
      <c r="J315" s="6"/>
      <c r="K315" s="6"/>
      <c r="L315" s="6"/>
      <c r="M315" s="6"/>
      <c r="N315" s="6"/>
      <c r="O315" s="6"/>
      <c r="P315" s="6"/>
      <c r="Q315" s="6"/>
      <c r="R315" s="6"/>
      <c r="S315" s="6"/>
      <c r="T315" s="6"/>
      <c r="U315" s="6"/>
      <c r="V315" s="6"/>
      <c r="W315" s="6"/>
      <c r="X315" s="6"/>
      <c r="Y315" s="6"/>
      <c r="Z315" s="6"/>
      <c r="AA315" s="6"/>
      <c r="AB315" s="6"/>
      <c r="AC315" s="7"/>
    </row>
    <row r="316" spans="1:29" ht="12.75" customHeight="1" x14ac:dyDescent="0.25">
      <c r="A316" s="5"/>
      <c r="B316" s="6"/>
      <c r="C316" s="6"/>
      <c r="D316" s="6"/>
      <c r="E316" s="6"/>
      <c r="F316" s="595"/>
      <c r="G316" s="602"/>
      <c r="H316" s="608"/>
      <c r="I316" s="638"/>
      <c r="J316" s="6"/>
      <c r="K316" s="6"/>
      <c r="L316" s="6"/>
      <c r="M316" s="6"/>
      <c r="N316" s="6"/>
      <c r="O316" s="6"/>
      <c r="P316" s="6"/>
      <c r="Q316" s="6"/>
      <c r="R316" s="6"/>
      <c r="S316" s="6"/>
      <c r="T316" s="6"/>
      <c r="U316" s="6"/>
      <c r="V316" s="6"/>
      <c r="W316" s="6"/>
      <c r="X316" s="6"/>
      <c r="Y316" s="6"/>
      <c r="Z316" s="6"/>
      <c r="AA316" s="6"/>
      <c r="AB316" s="6"/>
      <c r="AC316" s="7"/>
    </row>
    <row r="317" spans="1:29" ht="12.75" customHeight="1" x14ac:dyDescent="0.25">
      <c r="A317" s="5"/>
      <c r="B317" s="6"/>
      <c r="C317" s="6"/>
      <c r="D317" s="6"/>
      <c r="E317" s="6"/>
      <c r="F317" s="595"/>
      <c r="G317" s="602"/>
      <c r="H317" s="608"/>
      <c r="I317" s="638"/>
      <c r="J317" s="6"/>
      <c r="K317" s="6"/>
      <c r="L317" s="6"/>
      <c r="M317" s="6"/>
      <c r="N317" s="6"/>
      <c r="O317" s="6"/>
      <c r="P317" s="6"/>
      <c r="Q317" s="6"/>
      <c r="R317" s="6"/>
      <c r="S317" s="6"/>
      <c r="T317" s="6"/>
      <c r="U317" s="6"/>
      <c r="V317" s="6"/>
      <c r="W317" s="6"/>
      <c r="X317" s="6"/>
      <c r="Y317" s="6"/>
      <c r="Z317" s="6"/>
      <c r="AA317" s="6"/>
      <c r="AB317" s="6"/>
      <c r="AC317" s="7"/>
    </row>
    <row r="318" spans="1:29" ht="12.75" customHeight="1" x14ac:dyDescent="0.25">
      <c r="A318" s="5"/>
      <c r="B318" s="6"/>
      <c r="C318" s="6"/>
      <c r="D318" s="6"/>
      <c r="E318" s="6"/>
      <c r="F318" s="595"/>
      <c r="G318" s="602"/>
      <c r="H318" s="608"/>
      <c r="I318" s="638"/>
      <c r="J318" s="6"/>
      <c r="K318" s="6"/>
      <c r="L318" s="6"/>
      <c r="M318" s="6"/>
      <c r="N318" s="6"/>
      <c r="O318" s="6"/>
      <c r="P318" s="6"/>
      <c r="Q318" s="6"/>
      <c r="R318" s="6"/>
      <c r="S318" s="6"/>
      <c r="T318" s="6"/>
      <c r="U318" s="6"/>
      <c r="V318" s="6"/>
      <c r="W318" s="6"/>
      <c r="X318" s="6"/>
      <c r="Y318" s="6"/>
      <c r="Z318" s="6"/>
      <c r="AA318" s="6"/>
      <c r="AB318" s="6"/>
      <c r="AC318" s="7"/>
    </row>
    <row r="319" spans="1:29" ht="12.75" customHeight="1" x14ac:dyDescent="0.25">
      <c r="A319" s="5"/>
      <c r="B319" s="6"/>
      <c r="C319" s="6"/>
      <c r="D319" s="6"/>
      <c r="E319" s="6"/>
      <c r="F319" s="595"/>
      <c r="G319" s="602"/>
      <c r="H319" s="608"/>
      <c r="I319" s="638"/>
      <c r="J319" s="6"/>
      <c r="K319" s="6"/>
      <c r="L319" s="6"/>
      <c r="M319" s="6"/>
      <c r="N319" s="6"/>
      <c r="O319" s="6"/>
      <c r="P319" s="6"/>
      <c r="Q319" s="6"/>
      <c r="R319" s="6"/>
      <c r="S319" s="6"/>
      <c r="T319" s="6"/>
      <c r="U319" s="6"/>
      <c r="V319" s="6"/>
      <c r="W319" s="6"/>
      <c r="X319" s="6"/>
      <c r="Y319" s="6"/>
      <c r="Z319" s="6"/>
      <c r="AA319" s="6"/>
      <c r="AB319" s="6"/>
      <c r="AC319" s="7"/>
    </row>
    <row r="320" spans="1:29" ht="12.75" customHeight="1" x14ac:dyDescent="0.25">
      <c r="A320" s="5"/>
      <c r="B320" s="6"/>
      <c r="C320" s="6"/>
      <c r="D320" s="6"/>
      <c r="E320" s="6"/>
      <c r="F320" s="595"/>
      <c r="G320" s="602"/>
      <c r="H320" s="608"/>
      <c r="I320" s="638"/>
      <c r="J320" s="6"/>
      <c r="K320" s="6"/>
      <c r="L320" s="6"/>
      <c r="M320" s="6"/>
      <c r="N320" s="6"/>
      <c r="O320" s="6"/>
      <c r="P320" s="6"/>
      <c r="Q320" s="6"/>
      <c r="R320" s="6"/>
      <c r="S320" s="6"/>
      <c r="T320" s="6"/>
      <c r="U320" s="6"/>
      <c r="V320" s="6"/>
      <c r="W320" s="6"/>
      <c r="X320" s="6"/>
      <c r="Y320" s="6"/>
      <c r="Z320" s="6"/>
      <c r="AA320" s="6"/>
      <c r="AB320" s="6"/>
      <c r="AC320" s="7"/>
    </row>
    <row r="321" spans="1:29" ht="12.75" customHeight="1" x14ac:dyDescent="0.25">
      <c r="A321" s="5"/>
      <c r="B321" s="6"/>
      <c r="C321" s="6"/>
      <c r="D321" s="6"/>
      <c r="E321" s="6"/>
      <c r="F321" s="595"/>
      <c r="G321" s="602"/>
      <c r="H321" s="608"/>
      <c r="I321" s="638"/>
      <c r="J321" s="6"/>
      <c r="K321" s="6"/>
      <c r="L321" s="6"/>
      <c r="M321" s="6"/>
      <c r="N321" s="6"/>
      <c r="O321" s="6"/>
      <c r="P321" s="6"/>
      <c r="Q321" s="6"/>
      <c r="R321" s="6"/>
      <c r="S321" s="6"/>
      <c r="T321" s="6"/>
      <c r="U321" s="6"/>
      <c r="V321" s="6"/>
      <c r="W321" s="6"/>
      <c r="X321" s="6"/>
      <c r="Y321" s="6"/>
      <c r="Z321" s="6"/>
      <c r="AA321" s="6"/>
      <c r="AB321" s="6"/>
      <c r="AC321" s="7"/>
    </row>
    <row r="322" spans="1:29" ht="12.75" customHeight="1" x14ac:dyDescent="0.25">
      <c r="A322" s="5"/>
      <c r="B322" s="6"/>
      <c r="C322" s="6"/>
      <c r="D322" s="6"/>
      <c r="E322" s="6"/>
      <c r="F322" s="595"/>
      <c r="G322" s="602"/>
      <c r="H322" s="608"/>
      <c r="I322" s="638"/>
      <c r="J322" s="6"/>
      <c r="K322" s="6"/>
      <c r="L322" s="6"/>
      <c r="M322" s="6"/>
      <c r="N322" s="6"/>
      <c r="O322" s="6"/>
      <c r="P322" s="6"/>
      <c r="Q322" s="6"/>
      <c r="R322" s="6"/>
      <c r="S322" s="6"/>
      <c r="T322" s="6"/>
      <c r="U322" s="6"/>
      <c r="V322" s="6"/>
      <c r="W322" s="6"/>
      <c r="X322" s="6"/>
      <c r="Y322" s="6"/>
      <c r="Z322" s="6"/>
      <c r="AA322" s="6"/>
      <c r="AB322" s="6"/>
      <c r="AC322" s="7"/>
    </row>
    <row r="323" spans="1:29" ht="12.75" customHeight="1" x14ac:dyDescent="0.25">
      <c r="A323" s="5"/>
      <c r="B323" s="6"/>
      <c r="C323" s="6"/>
      <c r="D323" s="6"/>
      <c r="E323" s="6"/>
      <c r="F323" s="595"/>
      <c r="G323" s="602"/>
      <c r="H323" s="608"/>
      <c r="I323" s="638"/>
      <c r="J323" s="6"/>
      <c r="K323" s="6"/>
      <c r="L323" s="6"/>
      <c r="M323" s="6"/>
      <c r="N323" s="6"/>
      <c r="O323" s="6"/>
      <c r="P323" s="6"/>
      <c r="Q323" s="6"/>
      <c r="R323" s="6"/>
      <c r="S323" s="6"/>
      <c r="T323" s="6"/>
      <c r="U323" s="6"/>
      <c r="V323" s="6"/>
      <c r="W323" s="6"/>
      <c r="X323" s="6"/>
      <c r="Y323" s="6"/>
      <c r="Z323" s="6"/>
      <c r="AA323" s="6"/>
      <c r="AB323" s="6"/>
      <c r="AC323" s="7"/>
    </row>
    <row r="324" spans="1:29" ht="12.75" customHeight="1" x14ac:dyDescent="0.25">
      <c r="A324" s="5"/>
      <c r="B324" s="6"/>
      <c r="C324" s="6"/>
      <c r="D324" s="6"/>
      <c r="E324" s="6"/>
      <c r="F324" s="595"/>
      <c r="G324" s="602"/>
      <c r="H324" s="608"/>
      <c r="I324" s="638"/>
      <c r="J324" s="6"/>
      <c r="K324" s="6"/>
      <c r="L324" s="6"/>
      <c r="M324" s="6"/>
      <c r="N324" s="6"/>
      <c r="O324" s="6"/>
      <c r="P324" s="6"/>
      <c r="Q324" s="6"/>
      <c r="R324" s="6"/>
      <c r="S324" s="6"/>
      <c r="T324" s="6"/>
      <c r="U324" s="6"/>
      <c r="V324" s="6"/>
      <c r="W324" s="6"/>
      <c r="X324" s="6"/>
      <c r="Y324" s="6"/>
      <c r="Z324" s="6"/>
      <c r="AA324" s="6"/>
      <c r="AB324" s="6"/>
      <c r="AC324" s="7"/>
    </row>
    <row r="325" spans="1:29" ht="12.75" customHeight="1" x14ac:dyDescent="0.25">
      <c r="A325" s="5"/>
      <c r="B325" s="6"/>
      <c r="C325" s="6"/>
      <c r="D325" s="6"/>
      <c r="E325" s="6"/>
      <c r="F325" s="595"/>
      <c r="G325" s="602"/>
      <c r="H325" s="608"/>
      <c r="I325" s="638"/>
      <c r="J325" s="6"/>
      <c r="K325" s="6"/>
      <c r="L325" s="6"/>
      <c r="M325" s="6"/>
      <c r="N325" s="6"/>
      <c r="O325" s="6"/>
      <c r="P325" s="6"/>
      <c r="Q325" s="6"/>
      <c r="R325" s="6"/>
      <c r="S325" s="6"/>
      <c r="T325" s="6"/>
      <c r="U325" s="6"/>
      <c r="V325" s="6"/>
      <c r="W325" s="6"/>
      <c r="X325" s="6"/>
      <c r="Y325" s="6"/>
      <c r="Z325" s="6"/>
      <c r="AA325" s="6"/>
      <c r="AB325" s="6"/>
      <c r="AC325" s="7"/>
    </row>
    <row r="326" spans="1:29" ht="12.75" customHeight="1" x14ac:dyDescent="0.25">
      <c r="A326" s="5"/>
      <c r="B326" s="6"/>
      <c r="C326" s="6"/>
      <c r="D326" s="6"/>
      <c r="E326" s="6"/>
      <c r="F326" s="595"/>
      <c r="G326" s="602"/>
      <c r="H326" s="608"/>
      <c r="I326" s="638"/>
      <c r="J326" s="6"/>
      <c r="K326" s="6"/>
      <c r="L326" s="6"/>
      <c r="M326" s="6"/>
      <c r="N326" s="6"/>
      <c r="O326" s="6"/>
      <c r="P326" s="6"/>
      <c r="Q326" s="6"/>
      <c r="R326" s="6"/>
      <c r="S326" s="6"/>
      <c r="T326" s="6"/>
      <c r="U326" s="6"/>
      <c r="V326" s="6"/>
      <c r="W326" s="6"/>
      <c r="X326" s="6"/>
      <c r="Y326" s="6"/>
      <c r="Z326" s="6"/>
      <c r="AA326" s="6"/>
      <c r="AB326" s="6"/>
      <c r="AC326" s="7"/>
    </row>
    <row r="327" spans="1:29" ht="12.75" customHeight="1" x14ac:dyDescent="0.25">
      <c r="A327" s="5"/>
      <c r="B327" s="6"/>
      <c r="C327" s="6"/>
      <c r="D327" s="6"/>
      <c r="E327" s="6"/>
      <c r="F327" s="595"/>
      <c r="G327" s="602"/>
      <c r="H327" s="608"/>
      <c r="I327" s="638"/>
      <c r="J327" s="6"/>
      <c r="K327" s="6"/>
      <c r="L327" s="6"/>
      <c r="M327" s="6"/>
      <c r="N327" s="6"/>
      <c r="O327" s="6"/>
      <c r="P327" s="6"/>
      <c r="Q327" s="6"/>
      <c r="R327" s="6"/>
      <c r="S327" s="6"/>
      <c r="T327" s="6"/>
      <c r="U327" s="6"/>
      <c r="V327" s="6"/>
      <c r="W327" s="6"/>
      <c r="X327" s="6"/>
      <c r="Y327" s="6"/>
      <c r="Z327" s="6"/>
      <c r="AA327" s="6"/>
      <c r="AB327" s="6"/>
      <c r="AC327" s="7"/>
    </row>
    <row r="328" spans="1:29" ht="12.75" customHeight="1" x14ac:dyDescent="0.25">
      <c r="A328" s="5"/>
      <c r="B328" s="6"/>
      <c r="C328" s="6"/>
      <c r="D328" s="6"/>
      <c r="E328" s="6"/>
      <c r="F328" s="595"/>
      <c r="G328" s="602"/>
      <c r="H328" s="608"/>
      <c r="I328" s="638"/>
      <c r="J328" s="6"/>
      <c r="K328" s="6"/>
      <c r="L328" s="6"/>
      <c r="M328" s="6"/>
      <c r="N328" s="6"/>
      <c r="O328" s="6"/>
      <c r="P328" s="6"/>
      <c r="Q328" s="6"/>
      <c r="R328" s="6"/>
      <c r="S328" s="6"/>
      <c r="T328" s="6"/>
      <c r="U328" s="6"/>
      <c r="V328" s="6"/>
      <c r="W328" s="6"/>
      <c r="X328" s="6"/>
      <c r="Y328" s="6"/>
      <c r="Z328" s="6"/>
      <c r="AA328" s="6"/>
      <c r="AB328" s="6"/>
      <c r="AC328" s="7"/>
    </row>
    <row r="329" spans="1:29" ht="12.75" customHeight="1" x14ac:dyDescent="0.25">
      <c r="A329" s="5"/>
      <c r="B329" s="6"/>
      <c r="C329" s="6"/>
      <c r="D329" s="6"/>
      <c r="E329" s="6"/>
      <c r="F329" s="595"/>
      <c r="G329" s="602"/>
      <c r="H329" s="608"/>
      <c r="I329" s="638"/>
      <c r="J329" s="6"/>
      <c r="K329" s="6"/>
      <c r="L329" s="6"/>
      <c r="M329" s="6"/>
      <c r="N329" s="6"/>
      <c r="O329" s="6"/>
      <c r="P329" s="6"/>
      <c r="Q329" s="6"/>
      <c r="R329" s="6"/>
      <c r="S329" s="6"/>
      <c r="T329" s="6"/>
      <c r="U329" s="6"/>
      <c r="V329" s="6"/>
      <c r="W329" s="6"/>
      <c r="X329" s="6"/>
      <c r="Y329" s="6"/>
      <c r="Z329" s="6"/>
      <c r="AA329" s="6"/>
      <c r="AB329" s="6"/>
      <c r="AC329" s="7"/>
    </row>
    <row r="330" spans="1:29" ht="12.75" customHeight="1" x14ac:dyDescent="0.25">
      <c r="A330" s="5"/>
      <c r="B330" s="6"/>
      <c r="C330" s="6"/>
      <c r="D330" s="6"/>
      <c r="E330" s="6"/>
      <c r="F330" s="595"/>
      <c r="G330" s="602"/>
      <c r="H330" s="608"/>
      <c r="I330" s="638"/>
      <c r="J330" s="6"/>
      <c r="K330" s="6"/>
      <c r="L330" s="6"/>
      <c r="M330" s="6"/>
      <c r="N330" s="6"/>
      <c r="O330" s="6"/>
      <c r="P330" s="6"/>
      <c r="Q330" s="6"/>
      <c r="R330" s="6"/>
      <c r="S330" s="6"/>
      <c r="T330" s="6"/>
      <c r="U330" s="6"/>
      <c r="V330" s="6"/>
      <c r="W330" s="6"/>
      <c r="X330" s="6"/>
      <c r="Y330" s="6"/>
      <c r="Z330" s="6"/>
      <c r="AA330" s="6"/>
      <c r="AB330" s="6"/>
      <c r="AC330" s="7"/>
    </row>
    <row r="331" spans="1:29" ht="12.75" customHeight="1" x14ac:dyDescent="0.25">
      <c r="A331" s="5"/>
      <c r="B331" s="6"/>
      <c r="C331" s="6"/>
      <c r="D331" s="6"/>
      <c r="E331" s="6"/>
      <c r="F331" s="595"/>
      <c r="G331" s="602"/>
      <c r="H331" s="608"/>
      <c r="I331" s="638"/>
      <c r="J331" s="6"/>
      <c r="K331" s="6"/>
      <c r="L331" s="6"/>
      <c r="M331" s="6"/>
      <c r="N331" s="6"/>
      <c r="O331" s="6"/>
      <c r="P331" s="6"/>
      <c r="Q331" s="6"/>
      <c r="R331" s="6"/>
      <c r="S331" s="6"/>
      <c r="T331" s="6"/>
      <c r="U331" s="6"/>
      <c r="V331" s="6"/>
      <c r="W331" s="6"/>
      <c r="X331" s="6"/>
      <c r="Y331" s="6"/>
      <c r="Z331" s="6"/>
      <c r="AA331" s="6"/>
      <c r="AB331" s="6"/>
      <c r="AC331" s="7"/>
    </row>
    <row r="332" spans="1:29" ht="12.75" customHeight="1" x14ac:dyDescent="0.25">
      <c r="A332" s="5"/>
      <c r="B332" s="6"/>
      <c r="C332" s="6"/>
      <c r="D332" s="6"/>
      <c r="E332" s="6"/>
      <c r="F332" s="595"/>
      <c r="G332" s="602"/>
      <c r="H332" s="608"/>
      <c r="I332" s="638"/>
      <c r="J332" s="6"/>
      <c r="K332" s="6"/>
      <c r="L332" s="6"/>
      <c r="M332" s="6"/>
      <c r="N332" s="6"/>
      <c r="O332" s="6"/>
      <c r="P332" s="6"/>
      <c r="Q332" s="6"/>
      <c r="R332" s="6"/>
      <c r="S332" s="6"/>
      <c r="T332" s="6"/>
      <c r="U332" s="6"/>
      <c r="V332" s="6"/>
      <c r="W332" s="6"/>
      <c r="X332" s="6"/>
      <c r="Y332" s="6"/>
      <c r="Z332" s="6"/>
      <c r="AA332" s="6"/>
      <c r="AB332" s="6"/>
      <c r="AC332" s="7"/>
    </row>
    <row r="333" spans="1:29" ht="12.75" customHeight="1" x14ac:dyDescent="0.25">
      <c r="A333" s="5"/>
      <c r="B333" s="6"/>
      <c r="C333" s="6"/>
      <c r="D333" s="6"/>
      <c r="E333" s="6"/>
      <c r="F333" s="595"/>
      <c r="G333" s="602"/>
      <c r="H333" s="608"/>
      <c r="I333" s="638"/>
      <c r="J333" s="6"/>
      <c r="K333" s="6"/>
      <c r="L333" s="6"/>
      <c r="M333" s="6"/>
      <c r="N333" s="6"/>
      <c r="O333" s="6"/>
      <c r="P333" s="6"/>
      <c r="Q333" s="6"/>
      <c r="R333" s="6"/>
      <c r="S333" s="6"/>
      <c r="T333" s="6"/>
      <c r="U333" s="6"/>
      <c r="V333" s="6"/>
      <c r="W333" s="6"/>
      <c r="X333" s="6"/>
      <c r="Y333" s="6"/>
      <c r="Z333" s="6"/>
      <c r="AA333" s="6"/>
      <c r="AB333" s="6"/>
      <c r="AC333" s="7"/>
    </row>
    <row r="334" spans="1:29" ht="12.75" customHeight="1" x14ac:dyDescent="0.25">
      <c r="A334" s="5"/>
      <c r="B334" s="6"/>
      <c r="C334" s="6"/>
      <c r="D334" s="6"/>
      <c r="E334" s="6"/>
      <c r="F334" s="595"/>
      <c r="G334" s="602"/>
      <c r="H334" s="608"/>
      <c r="I334" s="638"/>
      <c r="J334" s="6"/>
      <c r="K334" s="6"/>
      <c r="L334" s="6"/>
      <c r="M334" s="6"/>
      <c r="N334" s="6"/>
      <c r="O334" s="6"/>
      <c r="P334" s="6"/>
      <c r="Q334" s="6"/>
      <c r="R334" s="6"/>
      <c r="S334" s="6"/>
      <c r="T334" s="6"/>
      <c r="U334" s="6"/>
      <c r="V334" s="6"/>
      <c r="W334" s="6"/>
      <c r="X334" s="6"/>
      <c r="Y334" s="6"/>
      <c r="Z334" s="6"/>
      <c r="AA334" s="6"/>
      <c r="AB334" s="6"/>
      <c r="AC334" s="7"/>
    </row>
    <row r="335" spans="1:29" ht="12.75" customHeight="1" x14ac:dyDescent="0.25">
      <c r="A335" s="5"/>
      <c r="B335" s="6"/>
      <c r="C335" s="6"/>
      <c r="D335" s="6"/>
      <c r="E335" s="6"/>
      <c r="F335" s="595"/>
      <c r="G335" s="602"/>
      <c r="H335" s="608"/>
      <c r="I335" s="638"/>
      <c r="J335" s="6"/>
      <c r="K335" s="6"/>
      <c r="L335" s="6"/>
      <c r="M335" s="6"/>
      <c r="N335" s="6"/>
      <c r="O335" s="6"/>
      <c r="P335" s="6"/>
      <c r="Q335" s="6"/>
      <c r="R335" s="6"/>
      <c r="S335" s="6"/>
      <c r="T335" s="6"/>
      <c r="U335" s="6"/>
      <c r="V335" s="6"/>
      <c r="W335" s="6"/>
      <c r="X335" s="6"/>
      <c r="Y335" s="6"/>
      <c r="Z335" s="6"/>
      <c r="AA335" s="6"/>
      <c r="AB335" s="6"/>
      <c r="AC335" s="7"/>
    </row>
    <row r="336" spans="1:29" ht="12.75" customHeight="1" x14ac:dyDescent="0.25">
      <c r="A336" s="5"/>
      <c r="B336" s="6"/>
      <c r="C336" s="6"/>
      <c r="D336" s="6"/>
      <c r="E336" s="6"/>
      <c r="F336" s="595"/>
      <c r="G336" s="602"/>
      <c r="H336" s="608"/>
      <c r="I336" s="638"/>
      <c r="J336" s="6"/>
      <c r="K336" s="6"/>
      <c r="L336" s="6"/>
      <c r="M336" s="6"/>
      <c r="N336" s="6"/>
      <c r="O336" s="6"/>
      <c r="P336" s="6"/>
      <c r="Q336" s="6"/>
      <c r="R336" s="6"/>
      <c r="S336" s="6"/>
      <c r="T336" s="6"/>
      <c r="U336" s="6"/>
      <c r="V336" s="6"/>
      <c r="W336" s="6"/>
      <c r="X336" s="6"/>
      <c r="Y336" s="6"/>
      <c r="Z336" s="6"/>
      <c r="AA336" s="6"/>
      <c r="AB336" s="6"/>
      <c r="AC336" s="7"/>
    </row>
    <row r="337" spans="1:29" ht="12.75" customHeight="1" x14ac:dyDescent="0.25">
      <c r="A337" s="5"/>
      <c r="B337" s="6"/>
      <c r="C337" s="6"/>
      <c r="D337" s="6"/>
      <c r="E337" s="6"/>
      <c r="F337" s="595"/>
      <c r="G337" s="602"/>
      <c r="H337" s="608"/>
      <c r="I337" s="638"/>
      <c r="J337" s="6"/>
      <c r="K337" s="6"/>
      <c r="L337" s="6"/>
      <c r="M337" s="6"/>
      <c r="N337" s="6"/>
      <c r="O337" s="6"/>
      <c r="P337" s="6"/>
      <c r="Q337" s="6"/>
      <c r="R337" s="6"/>
      <c r="S337" s="6"/>
      <c r="T337" s="6"/>
      <c r="U337" s="6"/>
      <c r="V337" s="6"/>
      <c r="W337" s="6"/>
      <c r="X337" s="6"/>
      <c r="Y337" s="6"/>
      <c r="Z337" s="6"/>
      <c r="AA337" s="6"/>
      <c r="AB337" s="6"/>
      <c r="AC337" s="7"/>
    </row>
    <row r="338" spans="1:29" ht="12.75" customHeight="1" x14ac:dyDescent="0.25">
      <c r="A338" s="5"/>
      <c r="B338" s="6"/>
      <c r="C338" s="6"/>
      <c r="D338" s="6"/>
      <c r="E338" s="6"/>
      <c r="F338" s="595"/>
      <c r="G338" s="602"/>
      <c r="H338" s="608"/>
      <c r="I338" s="638"/>
      <c r="J338" s="6"/>
      <c r="K338" s="6"/>
      <c r="L338" s="6"/>
      <c r="M338" s="6"/>
      <c r="N338" s="6"/>
      <c r="O338" s="6"/>
      <c r="P338" s="6"/>
      <c r="Q338" s="6"/>
      <c r="R338" s="6"/>
      <c r="S338" s="6"/>
      <c r="T338" s="6"/>
      <c r="U338" s="6"/>
      <c r="V338" s="6"/>
      <c r="W338" s="6"/>
      <c r="X338" s="6"/>
      <c r="Y338" s="6"/>
      <c r="Z338" s="6"/>
      <c r="AA338" s="6"/>
      <c r="AB338" s="6"/>
      <c r="AC338" s="7"/>
    </row>
    <row r="339" spans="1:29" ht="12.75" customHeight="1" x14ac:dyDescent="0.25">
      <c r="A339" s="5"/>
      <c r="B339" s="6"/>
      <c r="C339" s="6"/>
      <c r="D339" s="6"/>
      <c r="E339" s="6"/>
      <c r="F339" s="595"/>
      <c r="G339" s="602"/>
      <c r="H339" s="608"/>
      <c r="I339" s="638"/>
      <c r="J339" s="6"/>
      <c r="K339" s="6"/>
      <c r="L339" s="6"/>
      <c r="M339" s="6"/>
      <c r="N339" s="6"/>
      <c r="O339" s="6"/>
      <c r="P339" s="6"/>
      <c r="Q339" s="6"/>
      <c r="R339" s="6"/>
      <c r="S339" s="6"/>
      <c r="T339" s="6"/>
      <c r="U339" s="6"/>
      <c r="V339" s="6"/>
      <c r="W339" s="6"/>
      <c r="X339" s="6"/>
      <c r="Y339" s="6"/>
      <c r="Z339" s="6"/>
      <c r="AA339" s="6"/>
      <c r="AB339" s="6"/>
      <c r="AC339" s="7"/>
    </row>
    <row r="340" spans="1:29" ht="12.75" customHeight="1" x14ac:dyDescent="0.25">
      <c r="A340" s="5"/>
      <c r="B340" s="6"/>
      <c r="C340" s="6"/>
      <c r="D340" s="6"/>
      <c r="E340" s="6"/>
      <c r="F340" s="595"/>
      <c r="G340" s="602"/>
      <c r="H340" s="608"/>
      <c r="I340" s="638"/>
      <c r="J340" s="6"/>
      <c r="K340" s="6"/>
      <c r="L340" s="6"/>
      <c r="M340" s="6"/>
      <c r="N340" s="6"/>
      <c r="O340" s="6"/>
      <c r="P340" s="6"/>
      <c r="Q340" s="6"/>
      <c r="R340" s="6"/>
      <c r="S340" s="6"/>
      <c r="T340" s="6"/>
      <c r="U340" s="6"/>
      <c r="V340" s="6"/>
      <c r="W340" s="6"/>
      <c r="X340" s="6"/>
      <c r="Y340" s="6"/>
      <c r="Z340" s="6"/>
      <c r="AA340" s="6"/>
      <c r="AB340" s="6"/>
      <c r="AC340" s="7"/>
    </row>
    <row r="341" spans="1:29" ht="12.75" customHeight="1" x14ac:dyDescent="0.25">
      <c r="A341" s="5"/>
      <c r="B341" s="6"/>
      <c r="C341" s="6"/>
      <c r="D341" s="6"/>
      <c r="E341" s="6"/>
      <c r="F341" s="595"/>
      <c r="G341" s="602"/>
      <c r="H341" s="608"/>
      <c r="I341" s="638"/>
      <c r="J341" s="6"/>
      <c r="K341" s="6"/>
      <c r="L341" s="6"/>
      <c r="M341" s="6"/>
      <c r="N341" s="6"/>
      <c r="O341" s="6"/>
      <c r="P341" s="6"/>
      <c r="Q341" s="6"/>
      <c r="R341" s="6"/>
      <c r="S341" s="6"/>
      <c r="T341" s="6"/>
      <c r="U341" s="6"/>
      <c r="V341" s="6"/>
      <c r="W341" s="6"/>
      <c r="X341" s="6"/>
      <c r="Y341" s="6"/>
      <c r="Z341" s="6"/>
      <c r="AA341" s="6"/>
      <c r="AB341" s="6"/>
      <c r="AC341" s="7"/>
    </row>
    <row r="342" spans="1:29" ht="12.75" customHeight="1" x14ac:dyDescent="0.25">
      <c r="A342" s="5"/>
      <c r="B342" s="6"/>
      <c r="C342" s="6"/>
      <c r="D342" s="6"/>
      <c r="E342" s="6"/>
      <c r="F342" s="595"/>
      <c r="G342" s="602"/>
      <c r="H342" s="608"/>
      <c r="I342" s="638"/>
      <c r="J342" s="6"/>
      <c r="K342" s="6"/>
      <c r="L342" s="6"/>
      <c r="M342" s="6"/>
      <c r="N342" s="6"/>
      <c r="O342" s="6"/>
      <c r="P342" s="6"/>
      <c r="Q342" s="6"/>
      <c r="R342" s="6"/>
      <c r="S342" s="6"/>
      <c r="T342" s="6"/>
      <c r="U342" s="6"/>
      <c r="V342" s="6"/>
      <c r="W342" s="6"/>
      <c r="X342" s="6"/>
      <c r="Y342" s="6"/>
      <c r="Z342" s="6"/>
      <c r="AA342" s="6"/>
      <c r="AB342" s="6"/>
      <c r="AC342" s="7"/>
    </row>
    <row r="343" spans="1:29" ht="12.75" customHeight="1" x14ac:dyDescent="0.25">
      <c r="A343" s="5"/>
      <c r="B343" s="6"/>
      <c r="C343" s="6"/>
      <c r="D343" s="6"/>
      <c r="E343" s="6"/>
      <c r="F343" s="595"/>
      <c r="G343" s="602"/>
      <c r="H343" s="608"/>
      <c r="I343" s="638"/>
      <c r="J343" s="6"/>
      <c r="K343" s="6"/>
      <c r="L343" s="6"/>
      <c r="M343" s="6"/>
      <c r="N343" s="6"/>
      <c r="O343" s="6"/>
      <c r="P343" s="6"/>
      <c r="Q343" s="6"/>
      <c r="R343" s="6"/>
      <c r="S343" s="6"/>
      <c r="T343" s="6"/>
      <c r="U343" s="6"/>
      <c r="V343" s="6"/>
      <c r="W343" s="6"/>
      <c r="X343" s="6"/>
      <c r="Y343" s="6"/>
      <c r="Z343" s="6"/>
      <c r="AA343" s="6"/>
      <c r="AB343" s="6"/>
      <c r="AC343" s="7"/>
    </row>
    <row r="344" spans="1:29" ht="12.75" customHeight="1" x14ac:dyDescent="0.25">
      <c r="A344" s="5"/>
      <c r="B344" s="6"/>
      <c r="C344" s="6"/>
      <c r="D344" s="6"/>
      <c r="E344" s="6"/>
      <c r="F344" s="595"/>
      <c r="G344" s="602"/>
      <c r="H344" s="608"/>
      <c r="I344" s="638"/>
      <c r="J344" s="6"/>
      <c r="K344" s="6"/>
      <c r="L344" s="6"/>
      <c r="M344" s="6"/>
      <c r="N344" s="6"/>
      <c r="O344" s="6"/>
      <c r="P344" s="6"/>
      <c r="Q344" s="6"/>
      <c r="R344" s="6"/>
      <c r="S344" s="6"/>
      <c r="T344" s="6"/>
      <c r="U344" s="6"/>
      <c r="V344" s="6"/>
      <c r="W344" s="6"/>
      <c r="X344" s="6"/>
      <c r="Y344" s="6"/>
      <c r="Z344" s="6"/>
      <c r="AA344" s="6"/>
      <c r="AB344" s="6"/>
      <c r="AC344" s="7"/>
    </row>
    <row r="345" spans="1:29" ht="12.75" customHeight="1" x14ac:dyDescent="0.25">
      <c r="A345" s="5"/>
      <c r="B345" s="6"/>
      <c r="C345" s="6"/>
      <c r="D345" s="6"/>
      <c r="E345" s="6"/>
      <c r="F345" s="595"/>
      <c r="G345" s="602"/>
      <c r="H345" s="608"/>
      <c r="I345" s="638"/>
      <c r="J345" s="6"/>
      <c r="K345" s="6"/>
      <c r="L345" s="6"/>
      <c r="M345" s="6"/>
      <c r="N345" s="6"/>
      <c r="O345" s="6"/>
      <c r="P345" s="6"/>
      <c r="Q345" s="6"/>
      <c r="R345" s="6"/>
      <c r="S345" s="6"/>
      <c r="T345" s="6"/>
      <c r="U345" s="6"/>
      <c r="V345" s="6"/>
      <c r="W345" s="6"/>
      <c r="X345" s="6"/>
      <c r="Y345" s="6"/>
      <c r="Z345" s="6"/>
      <c r="AA345" s="6"/>
      <c r="AB345" s="6"/>
      <c r="AC345" s="7"/>
    </row>
    <row r="346" spans="1:29" ht="12.75" customHeight="1" x14ac:dyDescent="0.25">
      <c r="A346" s="5"/>
      <c r="B346" s="6"/>
      <c r="C346" s="6"/>
      <c r="D346" s="6"/>
      <c r="E346" s="6"/>
      <c r="F346" s="595"/>
      <c r="G346" s="602"/>
      <c r="H346" s="608"/>
      <c r="I346" s="638"/>
      <c r="J346" s="6"/>
      <c r="K346" s="6"/>
      <c r="L346" s="6"/>
      <c r="M346" s="6"/>
      <c r="N346" s="6"/>
      <c r="O346" s="6"/>
      <c r="P346" s="6"/>
      <c r="Q346" s="6"/>
      <c r="R346" s="6"/>
      <c r="S346" s="6"/>
      <c r="T346" s="6"/>
      <c r="U346" s="6"/>
      <c r="V346" s="6"/>
      <c r="W346" s="6"/>
      <c r="X346" s="6"/>
      <c r="Y346" s="6"/>
      <c r="Z346" s="6"/>
      <c r="AA346" s="6"/>
      <c r="AB346" s="6"/>
      <c r="AC346" s="7"/>
    </row>
    <row r="347" spans="1:29" ht="12.75" customHeight="1" x14ac:dyDescent="0.25">
      <c r="A347" s="5"/>
      <c r="B347" s="6"/>
      <c r="C347" s="6"/>
      <c r="D347" s="6"/>
      <c r="E347" s="6"/>
      <c r="F347" s="595"/>
      <c r="G347" s="602"/>
      <c r="H347" s="608"/>
      <c r="I347" s="638"/>
      <c r="J347" s="6"/>
      <c r="K347" s="6"/>
      <c r="L347" s="6"/>
      <c r="M347" s="6"/>
      <c r="N347" s="6"/>
      <c r="O347" s="6"/>
      <c r="P347" s="6"/>
      <c r="Q347" s="6"/>
      <c r="R347" s="6"/>
      <c r="S347" s="6"/>
      <c r="T347" s="6"/>
      <c r="U347" s="6"/>
      <c r="V347" s="6"/>
      <c r="W347" s="6"/>
      <c r="X347" s="6"/>
      <c r="Y347" s="6"/>
      <c r="Z347" s="6"/>
      <c r="AA347" s="6"/>
      <c r="AB347" s="6"/>
      <c r="AC347" s="7"/>
    </row>
    <row r="348" spans="1:29" ht="12.75" customHeight="1" x14ac:dyDescent="0.25">
      <c r="A348" s="5"/>
      <c r="B348" s="6"/>
      <c r="C348" s="6"/>
      <c r="D348" s="6"/>
      <c r="E348" s="6"/>
      <c r="F348" s="595"/>
      <c r="G348" s="602"/>
      <c r="H348" s="608"/>
      <c r="I348" s="638"/>
      <c r="J348" s="6"/>
      <c r="K348" s="6"/>
      <c r="L348" s="6"/>
      <c r="M348" s="6"/>
      <c r="N348" s="6"/>
      <c r="O348" s="6"/>
      <c r="P348" s="6"/>
      <c r="Q348" s="6"/>
      <c r="R348" s="6"/>
      <c r="S348" s="6"/>
      <c r="T348" s="6"/>
      <c r="U348" s="6"/>
      <c r="V348" s="6"/>
      <c r="W348" s="6"/>
      <c r="X348" s="6"/>
      <c r="Y348" s="6"/>
      <c r="Z348" s="6"/>
      <c r="AA348" s="6"/>
      <c r="AB348" s="6"/>
      <c r="AC348" s="7"/>
    </row>
    <row r="349" spans="1:29" ht="12.75" customHeight="1" x14ac:dyDescent="0.25">
      <c r="A349" s="5"/>
      <c r="B349" s="6"/>
      <c r="C349" s="6"/>
      <c r="D349" s="6"/>
      <c r="E349" s="6"/>
      <c r="F349" s="595"/>
      <c r="G349" s="602"/>
      <c r="H349" s="608"/>
      <c r="I349" s="638"/>
      <c r="J349" s="6"/>
      <c r="K349" s="6"/>
      <c r="L349" s="6"/>
      <c r="M349" s="6"/>
      <c r="N349" s="6"/>
      <c r="O349" s="6"/>
      <c r="P349" s="6"/>
      <c r="Q349" s="6"/>
      <c r="R349" s="6"/>
      <c r="S349" s="6"/>
      <c r="T349" s="6"/>
      <c r="U349" s="6"/>
      <c r="V349" s="6"/>
      <c r="W349" s="6"/>
      <c r="X349" s="6"/>
      <c r="Y349" s="6"/>
      <c r="Z349" s="6"/>
      <c r="AA349" s="6"/>
      <c r="AB349" s="6"/>
      <c r="AC349" s="7"/>
    </row>
    <row r="350" spans="1:29" ht="12.75" customHeight="1" x14ac:dyDescent="0.25">
      <c r="A350" s="5"/>
      <c r="B350" s="6"/>
      <c r="C350" s="6"/>
      <c r="D350" s="6"/>
      <c r="E350" s="6"/>
      <c r="F350" s="595"/>
      <c r="G350" s="602"/>
      <c r="H350" s="608"/>
      <c r="I350" s="638"/>
      <c r="J350" s="6"/>
      <c r="K350" s="6"/>
      <c r="L350" s="6"/>
      <c r="M350" s="6"/>
      <c r="N350" s="6"/>
      <c r="O350" s="6"/>
      <c r="P350" s="6"/>
      <c r="Q350" s="6"/>
      <c r="R350" s="6"/>
      <c r="S350" s="6"/>
      <c r="T350" s="6"/>
      <c r="U350" s="6"/>
      <c r="V350" s="6"/>
      <c r="W350" s="6"/>
      <c r="X350" s="6"/>
      <c r="Y350" s="6"/>
      <c r="Z350" s="6"/>
      <c r="AA350" s="6"/>
      <c r="AB350" s="6"/>
      <c r="AC350" s="7"/>
    </row>
    <row r="351" spans="1:29" ht="12.75" customHeight="1" x14ac:dyDescent="0.25">
      <c r="A351" s="5"/>
      <c r="B351" s="6"/>
      <c r="C351" s="6"/>
      <c r="D351" s="6"/>
      <c r="E351" s="6"/>
      <c r="F351" s="595"/>
      <c r="G351" s="602"/>
      <c r="H351" s="608"/>
      <c r="I351" s="638"/>
      <c r="J351" s="6"/>
      <c r="K351" s="6"/>
      <c r="L351" s="6"/>
      <c r="M351" s="6"/>
      <c r="N351" s="6"/>
      <c r="O351" s="6"/>
      <c r="P351" s="6"/>
      <c r="Q351" s="6"/>
      <c r="R351" s="6"/>
      <c r="S351" s="6"/>
      <c r="T351" s="6"/>
      <c r="U351" s="6"/>
      <c r="V351" s="6"/>
      <c r="W351" s="6"/>
      <c r="X351" s="6"/>
      <c r="Y351" s="6"/>
      <c r="Z351" s="6"/>
      <c r="AA351" s="6"/>
      <c r="AB351" s="6"/>
      <c r="AC351" s="7"/>
    </row>
    <row r="352" spans="1:29" ht="12.75" customHeight="1" x14ac:dyDescent="0.25">
      <c r="A352" s="5"/>
      <c r="B352" s="6"/>
      <c r="C352" s="6"/>
      <c r="D352" s="6"/>
      <c r="E352" s="6"/>
      <c r="F352" s="595"/>
      <c r="G352" s="602"/>
      <c r="H352" s="608"/>
      <c r="I352" s="638"/>
      <c r="J352" s="6"/>
      <c r="K352" s="6"/>
      <c r="L352" s="6"/>
      <c r="M352" s="6"/>
      <c r="N352" s="6"/>
      <c r="O352" s="6"/>
      <c r="P352" s="6"/>
      <c r="Q352" s="6"/>
      <c r="R352" s="6"/>
      <c r="S352" s="6"/>
      <c r="T352" s="6"/>
      <c r="U352" s="6"/>
      <c r="V352" s="6"/>
      <c r="W352" s="6"/>
      <c r="X352" s="6"/>
      <c r="Y352" s="6"/>
      <c r="Z352" s="6"/>
      <c r="AA352" s="6"/>
      <c r="AB352" s="6"/>
      <c r="AC352" s="7"/>
    </row>
    <row r="353" spans="1:29" ht="12.75" customHeight="1" x14ac:dyDescent="0.25">
      <c r="A353" s="5"/>
      <c r="B353" s="6"/>
      <c r="C353" s="6"/>
      <c r="D353" s="6"/>
      <c r="E353" s="6"/>
      <c r="F353" s="595"/>
      <c r="G353" s="602"/>
      <c r="H353" s="608"/>
      <c r="I353" s="638"/>
      <c r="J353" s="6"/>
      <c r="K353" s="6"/>
      <c r="L353" s="6"/>
      <c r="M353" s="6"/>
      <c r="N353" s="6"/>
      <c r="O353" s="6"/>
      <c r="P353" s="6"/>
      <c r="Q353" s="6"/>
      <c r="R353" s="6"/>
      <c r="S353" s="6"/>
      <c r="T353" s="6"/>
      <c r="U353" s="6"/>
      <c r="V353" s="6"/>
      <c r="W353" s="6"/>
      <c r="X353" s="6"/>
      <c r="Y353" s="6"/>
      <c r="Z353" s="6"/>
      <c r="AA353" s="6"/>
      <c r="AB353" s="6"/>
      <c r="AC353" s="7"/>
    </row>
    <row r="354" spans="1:29" ht="12.75" customHeight="1" x14ac:dyDescent="0.25">
      <c r="A354" s="14"/>
      <c r="B354" s="19"/>
      <c r="C354" s="19"/>
      <c r="D354" s="19"/>
      <c r="E354" s="19"/>
      <c r="F354" s="596"/>
      <c r="G354" s="603"/>
      <c r="H354" s="609"/>
      <c r="I354" s="639"/>
      <c r="J354" s="19"/>
      <c r="K354" s="19"/>
      <c r="L354" s="19"/>
      <c r="M354" s="19"/>
      <c r="N354" s="19"/>
      <c r="O354" s="19"/>
      <c r="P354" s="19"/>
      <c r="Q354" s="19"/>
      <c r="R354" s="19"/>
      <c r="S354" s="19"/>
      <c r="T354" s="19"/>
      <c r="U354" s="19"/>
      <c r="V354" s="19"/>
      <c r="W354" s="19"/>
      <c r="X354" s="19"/>
      <c r="Y354" s="19"/>
      <c r="Z354" s="19"/>
      <c r="AA354" s="19"/>
      <c r="AB354" s="19"/>
      <c r="AC354" s="18"/>
    </row>
  </sheetData>
  <mergeCells count="5">
    <mergeCell ref="A27:B27"/>
    <mergeCell ref="C5:F5"/>
    <mergeCell ref="N5:R5"/>
    <mergeCell ref="H5:L5"/>
    <mergeCell ref="M5:M6"/>
  </mergeCells>
  <conditionalFormatting sqref="R20:S24 S27:S28 M29 M31:M32 S34:S35">
    <cfRule type="cellIs" dxfId="0" priority="1" stopIfTrue="1" operator="lessThan">
      <formula>0</formula>
    </cfRule>
  </conditionalFormatting>
  <pageMargins left="0.41" right="0.16" top="0.24" bottom="0.32" header="0.21" footer="0.17"/>
  <pageSetup orientation="landscape"/>
  <headerFooter>
    <oddFooter>&amp;C&amp;"Times New Roman,Regular"&amp;10&amp;K000000Operating Fund 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Export Summary</vt:lpstr>
      <vt:lpstr>General Fund - Table 1</vt:lpstr>
      <vt:lpstr>EMS - Table 1</vt:lpstr>
      <vt:lpstr>Fire Dist.  - Table 1</vt:lpstr>
      <vt:lpstr>Highway Fund</vt:lpstr>
      <vt:lpstr>Library</vt:lpstr>
      <vt:lpstr>Water District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Kathleen C Lorah</cp:lastModifiedBy>
  <dcterms:created xsi:type="dcterms:W3CDTF">2020-08-12T17:53:47Z</dcterms:created>
  <dcterms:modified xsi:type="dcterms:W3CDTF">2020-08-14T13:22:03Z</dcterms:modified>
</cp:coreProperties>
</file>